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65" windowWidth="15120" windowHeight="7950" tabRatio="601" activeTab="1"/>
  </bookViews>
  <sheets>
    <sheet name="ПП" sheetId="56" r:id="rId1"/>
    <sheet name="меню_ПП" sheetId="61" r:id="rId2"/>
    <sheet name="БП" sheetId="70" r:id="rId3"/>
    <sheet name="меню_7лет" sheetId="72" r:id="rId4"/>
    <sheet name="меню_Н" sheetId="64" r:id="rId5"/>
    <sheet name="меню_11-18лет" sheetId="67" r:id="rId6"/>
    <sheet name="меню_БП" sheetId="66" r:id="rId7"/>
  </sheets>
  <calcPr calcId="124519"/>
</workbook>
</file>

<file path=xl/calcChain.xml><?xml version="1.0" encoding="utf-8"?>
<calcChain xmlns="http://schemas.openxmlformats.org/spreadsheetml/2006/main">
  <c r="AV30" i="70"/>
  <c r="AV31"/>
  <c r="AU30"/>
  <c r="AU31"/>
  <c r="AG29"/>
  <c r="AH29" s="1"/>
  <c r="AN29" i="56"/>
  <c r="AN30"/>
  <c r="AM29"/>
  <c r="AM30"/>
  <c r="X29"/>
  <c r="AO29" s="1"/>
  <c r="X30"/>
  <c r="AO30" s="1"/>
  <c r="AP30" s="1"/>
  <c r="AA29"/>
  <c r="AB29" s="1"/>
  <c r="AU29" i="70" l="1"/>
  <c r="AV29" s="1"/>
  <c r="Y30" i="56"/>
  <c r="Y29"/>
  <c r="D14" i="67" l="1"/>
  <c r="C14"/>
  <c r="B14"/>
  <c r="A14"/>
  <c r="D14" i="72"/>
  <c r="C14"/>
  <c r="B14"/>
  <c r="A14"/>
  <c r="AA27" i="70"/>
  <c r="I27"/>
  <c r="AD29" i="56"/>
  <c r="AE29" l="1"/>
  <c r="U27"/>
  <c r="U24"/>
  <c r="AJ18" i="70" l="1"/>
  <c r="F24" i="56" l="1"/>
  <c r="AS6" i="70" l="1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Q28"/>
  <c r="AQ6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7"/>
  <c r="AT32" l="1"/>
  <c r="AT33" s="1"/>
  <c r="AQ32"/>
  <c r="AQ33" s="1"/>
  <c r="A18" i="67"/>
  <c r="B18"/>
  <c r="C18"/>
  <c r="D18"/>
  <c r="AA24" i="70"/>
  <c r="AB24" s="1"/>
  <c r="AD14"/>
  <c r="AE14"/>
  <c r="AJ14"/>
  <c r="AK14"/>
  <c r="AM14"/>
  <c r="AN14"/>
  <c r="D26" i="67" l="1"/>
  <c r="C26"/>
  <c r="D26" i="72" l="1"/>
  <c r="C26"/>
  <c r="B26"/>
  <c r="A26"/>
  <c r="D18"/>
  <c r="C18"/>
  <c r="B18"/>
  <c r="A18"/>
  <c r="AJ29" i="56" l="1"/>
  <c r="AG14" i="70"/>
  <c r="AH14" s="1"/>
  <c r="AA14"/>
  <c r="AB14" s="1"/>
  <c r="W5"/>
  <c r="T5"/>
  <c r="U14" s="1"/>
  <c r="V14" s="1"/>
  <c r="Q5"/>
  <c r="R14" s="1"/>
  <c r="S14" s="1"/>
  <c r="N5"/>
  <c r="O14" s="1"/>
  <c r="K5"/>
  <c r="L14" s="1"/>
  <c r="M14" s="1"/>
  <c r="H5"/>
  <c r="I14" s="1"/>
  <c r="J14" s="1"/>
  <c r="E5"/>
  <c r="B18" i="61"/>
  <c r="C18"/>
  <c r="D18"/>
  <c r="A18"/>
  <c r="AM28" i="70"/>
  <c r="AN28" s="1"/>
  <c r="AJ28"/>
  <c r="AK28" s="1"/>
  <c r="AG28"/>
  <c r="AH28" s="1"/>
  <c r="AD28"/>
  <c r="AE28" s="1"/>
  <c r="AA28"/>
  <c r="X28"/>
  <c r="Y28" s="1"/>
  <c r="U28"/>
  <c r="V28" s="1"/>
  <c r="R28"/>
  <c r="S28" s="1"/>
  <c r="O28"/>
  <c r="P28" s="1"/>
  <c r="L28"/>
  <c r="M28" s="1"/>
  <c r="I28"/>
  <c r="J28" s="1"/>
  <c r="F28"/>
  <c r="G28" s="1"/>
  <c r="AM27"/>
  <c r="AJ27"/>
  <c r="AG27"/>
  <c r="AD27"/>
  <c r="U27"/>
  <c r="R27"/>
  <c r="O27"/>
  <c r="L27"/>
  <c r="F27"/>
  <c r="AN27"/>
  <c r="AM26"/>
  <c r="AN26" s="1"/>
  <c r="AJ26"/>
  <c r="AK26" s="1"/>
  <c r="AG26"/>
  <c r="AH26" s="1"/>
  <c r="AD26"/>
  <c r="AE26" s="1"/>
  <c r="AA26"/>
  <c r="X26"/>
  <c r="Y26" s="1"/>
  <c r="U26"/>
  <c r="V26" s="1"/>
  <c r="R26"/>
  <c r="S26" s="1"/>
  <c r="O26"/>
  <c r="P26" s="1"/>
  <c r="L26"/>
  <c r="M26" s="1"/>
  <c r="I26"/>
  <c r="J26" s="1"/>
  <c r="F26"/>
  <c r="G26" s="1"/>
  <c r="AM25"/>
  <c r="AN25" s="1"/>
  <c r="AJ25"/>
  <c r="AK25" s="1"/>
  <c r="AG25"/>
  <c r="AH25" s="1"/>
  <c r="AD25"/>
  <c r="AE25" s="1"/>
  <c r="AA25"/>
  <c r="AB25" s="1"/>
  <c r="X25"/>
  <c r="Y25" s="1"/>
  <c r="U25"/>
  <c r="V25" s="1"/>
  <c r="R25"/>
  <c r="S25" s="1"/>
  <c r="O25"/>
  <c r="P25" s="1"/>
  <c r="L25"/>
  <c r="M25" s="1"/>
  <c r="I25"/>
  <c r="J25" s="1"/>
  <c r="F25"/>
  <c r="G25" s="1"/>
  <c r="AM24"/>
  <c r="AN24" s="1"/>
  <c r="AJ24"/>
  <c r="AK24" s="1"/>
  <c r="AG24"/>
  <c r="AH24" s="1"/>
  <c r="AD24"/>
  <c r="AE24" s="1"/>
  <c r="X24"/>
  <c r="Y24" s="1"/>
  <c r="U24"/>
  <c r="V24" s="1"/>
  <c r="R24"/>
  <c r="S24" s="1"/>
  <c r="O24"/>
  <c r="P24" s="1"/>
  <c r="L24"/>
  <c r="M24" s="1"/>
  <c r="I24"/>
  <c r="J24" s="1"/>
  <c r="AM23"/>
  <c r="AN23" s="1"/>
  <c r="AJ23"/>
  <c r="AK23" s="1"/>
  <c r="AG23"/>
  <c r="AH23" s="1"/>
  <c r="AD23"/>
  <c r="AE23" s="1"/>
  <c r="AA23"/>
  <c r="AB23" s="1"/>
  <c r="X23"/>
  <c r="Y23" s="1"/>
  <c r="U23"/>
  <c r="V23" s="1"/>
  <c r="R23"/>
  <c r="S23" s="1"/>
  <c r="O23"/>
  <c r="P23" s="1"/>
  <c r="L23"/>
  <c r="M23" s="1"/>
  <c r="I23"/>
  <c r="J23" s="1"/>
  <c r="F23"/>
  <c r="G23" s="1"/>
  <c r="AM22"/>
  <c r="AJ22"/>
  <c r="AG22"/>
  <c r="AD22"/>
  <c r="AA22"/>
  <c r="X22"/>
  <c r="U22"/>
  <c r="R22"/>
  <c r="O22"/>
  <c r="L22"/>
  <c r="I22"/>
  <c r="F22"/>
  <c r="AN22"/>
  <c r="AM21"/>
  <c r="AN21" s="1"/>
  <c r="AJ21"/>
  <c r="AK21" s="1"/>
  <c r="AG21"/>
  <c r="AH21" s="1"/>
  <c r="AD21"/>
  <c r="AE21" s="1"/>
  <c r="AA21"/>
  <c r="X21"/>
  <c r="Y21" s="1"/>
  <c r="U21"/>
  <c r="V21" s="1"/>
  <c r="R21"/>
  <c r="S21" s="1"/>
  <c r="O21"/>
  <c r="P21" s="1"/>
  <c r="L21"/>
  <c r="M21" s="1"/>
  <c r="I21"/>
  <c r="J21" s="1"/>
  <c r="F21"/>
  <c r="G21" s="1"/>
  <c r="AM20"/>
  <c r="AN20" s="1"/>
  <c r="AJ20"/>
  <c r="AK20" s="1"/>
  <c r="AG20"/>
  <c r="AH20" s="1"/>
  <c r="AD20"/>
  <c r="AE20" s="1"/>
  <c r="AA20"/>
  <c r="X20"/>
  <c r="Y20" s="1"/>
  <c r="U20"/>
  <c r="V20" s="1"/>
  <c r="R20"/>
  <c r="S20" s="1"/>
  <c r="O20"/>
  <c r="P20" s="1"/>
  <c r="L20"/>
  <c r="M20" s="1"/>
  <c r="I20"/>
  <c r="J20" s="1"/>
  <c r="F20"/>
  <c r="G20" s="1"/>
  <c r="AM19"/>
  <c r="AN19" s="1"/>
  <c r="AJ19"/>
  <c r="AK19" s="1"/>
  <c r="AG19"/>
  <c r="AH19" s="1"/>
  <c r="AD19"/>
  <c r="AE19" s="1"/>
  <c r="AA19"/>
  <c r="AB19" s="1"/>
  <c r="X19"/>
  <c r="Y19" s="1"/>
  <c r="U19"/>
  <c r="V19" s="1"/>
  <c r="R19"/>
  <c r="S19" s="1"/>
  <c r="O19"/>
  <c r="L19"/>
  <c r="M19" s="1"/>
  <c r="I19"/>
  <c r="J19" s="1"/>
  <c r="F19"/>
  <c r="G19" s="1"/>
  <c r="AM18"/>
  <c r="AN18" s="1"/>
  <c r="AK18"/>
  <c r="AG18"/>
  <c r="AH18" s="1"/>
  <c r="AD18"/>
  <c r="AE18" s="1"/>
  <c r="AA18"/>
  <c r="X18"/>
  <c r="Y18" s="1"/>
  <c r="U18"/>
  <c r="V18" s="1"/>
  <c r="R18"/>
  <c r="S18" s="1"/>
  <c r="O18"/>
  <c r="P18" s="1"/>
  <c r="L18"/>
  <c r="M18" s="1"/>
  <c r="I18"/>
  <c r="J18" s="1"/>
  <c r="F18"/>
  <c r="AM17"/>
  <c r="AN17" s="1"/>
  <c r="AJ17"/>
  <c r="AK17" s="1"/>
  <c r="AG17"/>
  <c r="AH17" s="1"/>
  <c r="AD17"/>
  <c r="AE17" s="1"/>
  <c r="AA17"/>
  <c r="X17"/>
  <c r="Y17" s="1"/>
  <c r="V17"/>
  <c r="R17"/>
  <c r="S17" s="1"/>
  <c r="O17"/>
  <c r="P17" s="1"/>
  <c r="L17"/>
  <c r="M17" s="1"/>
  <c r="I17"/>
  <c r="J17" s="1"/>
  <c r="F17"/>
  <c r="AM16"/>
  <c r="AN16" s="1"/>
  <c r="AJ16"/>
  <c r="AK16" s="1"/>
  <c r="AG16"/>
  <c r="AH16" s="1"/>
  <c r="AD16"/>
  <c r="AE16" s="1"/>
  <c r="AA16"/>
  <c r="AB16" s="1"/>
  <c r="X16"/>
  <c r="Y16" s="1"/>
  <c r="U16"/>
  <c r="V16" s="1"/>
  <c r="R16"/>
  <c r="S16" s="1"/>
  <c r="O16"/>
  <c r="L16"/>
  <c r="M16" s="1"/>
  <c r="I16"/>
  <c r="J16" s="1"/>
  <c r="F16"/>
  <c r="G16" s="1"/>
  <c r="AM15"/>
  <c r="AN15" s="1"/>
  <c r="AJ15"/>
  <c r="AK15" s="1"/>
  <c r="AG15"/>
  <c r="AH15" s="1"/>
  <c r="AD15"/>
  <c r="AE15" s="1"/>
  <c r="AA15"/>
  <c r="AB15" s="1"/>
  <c r="X15"/>
  <c r="Y15" s="1"/>
  <c r="U15"/>
  <c r="V15" s="1"/>
  <c r="R15"/>
  <c r="S15" s="1"/>
  <c r="O15"/>
  <c r="L15"/>
  <c r="M15" s="1"/>
  <c r="I15"/>
  <c r="J15" s="1"/>
  <c r="F15"/>
  <c r="G15" s="1"/>
  <c r="AM13"/>
  <c r="AN13" s="1"/>
  <c r="AJ13"/>
  <c r="AK13" s="1"/>
  <c r="AG13"/>
  <c r="AH13" s="1"/>
  <c r="AD13"/>
  <c r="AE13" s="1"/>
  <c r="AA13"/>
  <c r="AB13" s="1"/>
  <c r="X13"/>
  <c r="Y13" s="1"/>
  <c r="U13"/>
  <c r="V13" s="1"/>
  <c r="R13"/>
  <c r="S13" s="1"/>
  <c r="O13"/>
  <c r="L13"/>
  <c r="M13" s="1"/>
  <c r="I13"/>
  <c r="J13" s="1"/>
  <c r="F13"/>
  <c r="AM12"/>
  <c r="AN12" s="1"/>
  <c r="AJ12"/>
  <c r="AK12" s="1"/>
  <c r="AG12"/>
  <c r="AH12" s="1"/>
  <c r="AD12"/>
  <c r="AE12" s="1"/>
  <c r="AA12"/>
  <c r="AB12" s="1"/>
  <c r="X12"/>
  <c r="Y12" s="1"/>
  <c r="U12"/>
  <c r="V12" s="1"/>
  <c r="R12"/>
  <c r="S12" s="1"/>
  <c r="O12"/>
  <c r="L12"/>
  <c r="M12" s="1"/>
  <c r="I12"/>
  <c r="J12" s="1"/>
  <c r="F12"/>
  <c r="AM11"/>
  <c r="AN11" s="1"/>
  <c r="AJ11"/>
  <c r="AK11" s="1"/>
  <c r="AG11"/>
  <c r="AH11" s="1"/>
  <c r="AD11"/>
  <c r="AE11" s="1"/>
  <c r="AA11"/>
  <c r="AB11" s="1"/>
  <c r="X11"/>
  <c r="Y11" s="1"/>
  <c r="U11"/>
  <c r="V11" s="1"/>
  <c r="R11"/>
  <c r="S11" s="1"/>
  <c r="O11"/>
  <c r="L11"/>
  <c r="M11" s="1"/>
  <c r="I11"/>
  <c r="J11" s="1"/>
  <c r="F11"/>
  <c r="AM10"/>
  <c r="AN10" s="1"/>
  <c r="AJ10"/>
  <c r="AK10" s="1"/>
  <c r="AG10"/>
  <c r="AH10" s="1"/>
  <c r="AD10"/>
  <c r="AE10" s="1"/>
  <c r="AA10"/>
  <c r="AB10" s="1"/>
  <c r="X10"/>
  <c r="Y10" s="1"/>
  <c r="U10"/>
  <c r="V10" s="1"/>
  <c r="R10"/>
  <c r="S10" s="1"/>
  <c r="O10"/>
  <c r="L10"/>
  <c r="M10" s="1"/>
  <c r="I10"/>
  <c r="J10" s="1"/>
  <c r="F10"/>
  <c r="AM9"/>
  <c r="AJ9"/>
  <c r="AG9"/>
  <c r="AD9"/>
  <c r="AA9"/>
  <c r="X9"/>
  <c r="U9"/>
  <c r="R9"/>
  <c r="O9"/>
  <c r="L9"/>
  <c r="I9"/>
  <c r="F9"/>
  <c r="AN9"/>
  <c r="AM8"/>
  <c r="AN8" s="1"/>
  <c r="AJ8"/>
  <c r="AK8" s="1"/>
  <c r="AG8"/>
  <c r="AH8" s="1"/>
  <c r="AD8"/>
  <c r="AE8" s="1"/>
  <c r="AA8"/>
  <c r="X8"/>
  <c r="Y8" s="1"/>
  <c r="U8"/>
  <c r="V8" s="1"/>
  <c r="R8"/>
  <c r="S8" s="1"/>
  <c r="O8"/>
  <c r="P8" s="1"/>
  <c r="L8"/>
  <c r="M8" s="1"/>
  <c r="I8"/>
  <c r="J8" s="1"/>
  <c r="F8"/>
  <c r="G8" s="1"/>
  <c r="AM7"/>
  <c r="AN7" s="1"/>
  <c r="AJ7"/>
  <c r="AK7" s="1"/>
  <c r="AG7"/>
  <c r="AH7" s="1"/>
  <c r="AD7"/>
  <c r="AE7" s="1"/>
  <c r="AA7"/>
  <c r="AB7" s="1"/>
  <c r="X7"/>
  <c r="Y7" s="1"/>
  <c r="U7"/>
  <c r="V7" s="1"/>
  <c r="R7"/>
  <c r="S7" s="1"/>
  <c r="O7"/>
  <c r="P7" s="1"/>
  <c r="L7"/>
  <c r="M7" s="1"/>
  <c r="I7"/>
  <c r="F7"/>
  <c r="G7" s="1"/>
  <c r="AM6"/>
  <c r="AN6" s="1"/>
  <c r="AJ6"/>
  <c r="AK6" s="1"/>
  <c r="AG6"/>
  <c r="AH6" s="1"/>
  <c r="AD6"/>
  <c r="AE6" s="1"/>
  <c r="AA6"/>
  <c r="X6"/>
  <c r="Y6" s="1"/>
  <c r="U6"/>
  <c r="V6" s="1"/>
  <c r="R6"/>
  <c r="S6" s="1"/>
  <c r="O6"/>
  <c r="P6" s="1"/>
  <c r="L6"/>
  <c r="M6" s="1"/>
  <c r="I6"/>
  <c r="J6" s="1"/>
  <c r="F6"/>
  <c r="B26" i="67"/>
  <c r="A26"/>
  <c r="D19" i="66"/>
  <c r="C19"/>
  <c r="B19"/>
  <c r="A19"/>
  <c r="D19" i="64"/>
  <c r="C19"/>
  <c r="B19"/>
  <c r="A19"/>
  <c r="AM6" i="56"/>
  <c r="AN6" s="1"/>
  <c r="AM7"/>
  <c r="AN7" s="1"/>
  <c r="AM8"/>
  <c r="AN8" s="1"/>
  <c r="AM9"/>
  <c r="AN9" s="1"/>
  <c r="AM10"/>
  <c r="AN10" s="1"/>
  <c r="AM11"/>
  <c r="AN11" s="1"/>
  <c r="AM12"/>
  <c r="AN12" s="1"/>
  <c r="AM13"/>
  <c r="AN13" s="1"/>
  <c r="AM14"/>
  <c r="AN14" s="1"/>
  <c r="AM15"/>
  <c r="AN15" s="1"/>
  <c r="AM16"/>
  <c r="AN16" s="1"/>
  <c r="AM17"/>
  <c r="AN17" s="1"/>
  <c r="AM18"/>
  <c r="AN18" s="1"/>
  <c r="AM19"/>
  <c r="AN19" s="1"/>
  <c r="AM20"/>
  <c r="AN20" s="1"/>
  <c r="AM21"/>
  <c r="AN21" s="1"/>
  <c r="AM22"/>
  <c r="AN22" s="1"/>
  <c r="AM23"/>
  <c r="AN23" s="1"/>
  <c r="AM24"/>
  <c r="AN24" s="1"/>
  <c r="AM25"/>
  <c r="AN25" s="1"/>
  <c r="AM26"/>
  <c r="AN26" s="1"/>
  <c r="AM27"/>
  <c r="AN27" s="1"/>
  <c r="AM28"/>
  <c r="AN28" s="1"/>
  <c r="AJ6"/>
  <c r="AK6" s="1"/>
  <c r="AJ7"/>
  <c r="AK7" s="1"/>
  <c r="AJ8"/>
  <c r="AK8" s="1"/>
  <c r="AJ9"/>
  <c r="AK9" s="1"/>
  <c r="AJ10"/>
  <c r="AK10" s="1"/>
  <c r="AJ11"/>
  <c r="AK11" s="1"/>
  <c r="AJ12"/>
  <c r="AK12" s="1"/>
  <c r="AJ13"/>
  <c r="AK13" s="1"/>
  <c r="AJ14"/>
  <c r="AK14" s="1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J28"/>
  <c r="AK28" s="1"/>
  <c r="AG6"/>
  <c r="AH6" s="1"/>
  <c r="AG7"/>
  <c r="AH7" s="1"/>
  <c r="AG8"/>
  <c r="AH8" s="1"/>
  <c r="AG9"/>
  <c r="AH9" s="1"/>
  <c r="AG10"/>
  <c r="AH10" s="1"/>
  <c r="AG11"/>
  <c r="AH11" s="1"/>
  <c r="AG12"/>
  <c r="AH12" s="1"/>
  <c r="AG13"/>
  <c r="AH13" s="1"/>
  <c r="AG14"/>
  <c r="AH14" s="1"/>
  <c r="AG15"/>
  <c r="AH15" s="1"/>
  <c r="AG16"/>
  <c r="AH16" s="1"/>
  <c r="AG17"/>
  <c r="AH17" s="1"/>
  <c r="AG18"/>
  <c r="AH18" s="1"/>
  <c r="AG19"/>
  <c r="AH19" s="1"/>
  <c r="AG20"/>
  <c r="AH20" s="1"/>
  <c r="AG21"/>
  <c r="AH21" s="1"/>
  <c r="AG22"/>
  <c r="AH22" s="1"/>
  <c r="AG23"/>
  <c r="AH23" s="1"/>
  <c r="AG24"/>
  <c r="AH24" s="1"/>
  <c r="AG25"/>
  <c r="AH25" s="1"/>
  <c r="AG26"/>
  <c r="AH26" s="1"/>
  <c r="AG27"/>
  <c r="AH27" s="1"/>
  <c r="AG28"/>
  <c r="AH28" s="1"/>
  <c r="AA6"/>
  <c r="AB6" s="1"/>
  <c r="AA7"/>
  <c r="AB7" s="1"/>
  <c r="AA8"/>
  <c r="AB8" s="1"/>
  <c r="AA9"/>
  <c r="AB9" s="1"/>
  <c r="AA10"/>
  <c r="AB10" s="1"/>
  <c r="AA11"/>
  <c r="AB11" s="1"/>
  <c r="AA12"/>
  <c r="AB12" s="1"/>
  <c r="AA13"/>
  <c r="AB13" s="1"/>
  <c r="AA14"/>
  <c r="AB14" s="1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X6"/>
  <c r="Y6" s="1"/>
  <c r="X7"/>
  <c r="Y7" s="1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4"/>
  <c r="Y24" s="1"/>
  <c r="X25"/>
  <c r="Y25" s="1"/>
  <c r="X26"/>
  <c r="Y26" s="1"/>
  <c r="X27"/>
  <c r="Y27" s="1"/>
  <c r="X28"/>
  <c r="Y28" s="1"/>
  <c r="U6"/>
  <c r="V6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V24"/>
  <c r="U25"/>
  <c r="V25" s="1"/>
  <c r="U26"/>
  <c r="V26" s="1"/>
  <c r="V27"/>
  <c r="U28"/>
  <c r="V28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F6"/>
  <c r="F7"/>
  <c r="G7" s="1"/>
  <c r="F8"/>
  <c r="F9"/>
  <c r="G9" s="1"/>
  <c r="F10"/>
  <c r="F11"/>
  <c r="G11" s="1"/>
  <c r="F12"/>
  <c r="F13"/>
  <c r="G13" s="1"/>
  <c r="F14"/>
  <c r="F15"/>
  <c r="G15" s="1"/>
  <c r="F16"/>
  <c r="F17"/>
  <c r="G17" s="1"/>
  <c r="F18"/>
  <c r="F19"/>
  <c r="G19" s="1"/>
  <c r="F20"/>
  <c r="F21"/>
  <c r="G21" s="1"/>
  <c r="F22"/>
  <c r="F23"/>
  <c r="G23" s="1"/>
  <c r="F25"/>
  <c r="G25" s="1"/>
  <c r="F26"/>
  <c r="F27"/>
  <c r="G27" s="1"/>
  <c r="F28"/>
  <c r="AD28"/>
  <c r="AE28" s="1"/>
  <c r="AK29" l="1"/>
  <c r="AP29"/>
  <c r="F14" i="70"/>
  <c r="F24"/>
  <c r="X14"/>
  <c r="Y14" s="1"/>
  <c r="X27"/>
  <c r="AU22"/>
  <c r="AV22" s="1"/>
  <c r="AU25"/>
  <c r="AV25" s="1"/>
  <c r="G24"/>
  <c r="AU24"/>
  <c r="AU9"/>
  <c r="AV9" s="1"/>
  <c r="AU27"/>
  <c r="AV27" s="1"/>
  <c r="AB17"/>
  <c r="AU17"/>
  <c r="AV17" s="1"/>
  <c r="AB18"/>
  <c r="AU18"/>
  <c r="AV18" s="1"/>
  <c r="AB20"/>
  <c r="AU20"/>
  <c r="AV20" s="1"/>
  <c r="AU23"/>
  <c r="AV23" s="1"/>
  <c r="AB26"/>
  <c r="AU26"/>
  <c r="AB8"/>
  <c r="AU8"/>
  <c r="AV8" s="1"/>
  <c r="AB6"/>
  <c r="AU6"/>
  <c r="AV6" s="1"/>
  <c r="AB21"/>
  <c r="AU21"/>
  <c r="AV21" s="1"/>
  <c r="AB28"/>
  <c r="AU28"/>
  <c r="AV28" s="1"/>
  <c r="P15"/>
  <c r="AU15"/>
  <c r="AV15" s="1"/>
  <c r="P16"/>
  <c r="AU16"/>
  <c r="P10"/>
  <c r="AU10"/>
  <c r="AV10" s="1"/>
  <c r="P11"/>
  <c r="AU11"/>
  <c r="AV11" s="1"/>
  <c r="P13"/>
  <c r="AU13"/>
  <c r="AV13" s="1"/>
  <c r="P12"/>
  <c r="AU12"/>
  <c r="AV12" s="1"/>
  <c r="P14"/>
  <c r="AU14"/>
  <c r="AV14" s="1"/>
  <c r="P19"/>
  <c r="AU19"/>
  <c r="AV19" s="1"/>
  <c r="J7"/>
  <c r="AU7"/>
  <c r="AV7" s="1"/>
  <c r="G14"/>
  <c r="AN32"/>
  <c r="AN33" s="1"/>
  <c r="G6"/>
  <c r="G10"/>
  <c r="G11"/>
  <c r="G12"/>
  <c r="G13"/>
  <c r="G18"/>
  <c r="G9"/>
  <c r="J9"/>
  <c r="M9"/>
  <c r="P9"/>
  <c r="S9"/>
  <c r="V9"/>
  <c r="Y9"/>
  <c r="AB9"/>
  <c r="AE9"/>
  <c r="AH9"/>
  <c r="AK9"/>
  <c r="AV16"/>
  <c r="G22"/>
  <c r="J22"/>
  <c r="M22"/>
  <c r="P22"/>
  <c r="S22"/>
  <c r="V22"/>
  <c r="Y22"/>
  <c r="AB22"/>
  <c r="AE22"/>
  <c r="AH22"/>
  <c r="AK22"/>
  <c r="AV24"/>
  <c r="AV26"/>
  <c r="G27"/>
  <c r="J27"/>
  <c r="M27"/>
  <c r="P27"/>
  <c r="S27"/>
  <c r="V27"/>
  <c r="Y27"/>
  <c r="AB27"/>
  <c r="AE27"/>
  <c r="AH27"/>
  <c r="AK27"/>
  <c r="G17"/>
  <c r="AO28" i="56"/>
  <c r="AP28" s="1"/>
  <c r="G28"/>
  <c r="G26"/>
  <c r="G24"/>
  <c r="G22"/>
  <c r="G20"/>
  <c r="G18"/>
  <c r="G16"/>
  <c r="G14"/>
  <c r="G12"/>
  <c r="G10"/>
  <c r="G8"/>
  <c r="G6"/>
  <c r="G32" i="70" l="1"/>
  <c r="G33" s="1"/>
  <c r="G14" i="67" s="1"/>
  <c r="AV33" i="70"/>
  <c r="AK32"/>
  <c r="AK33" s="1"/>
  <c r="AE32"/>
  <c r="AE33" s="1"/>
  <c r="Y32"/>
  <c r="Y33" s="1"/>
  <c r="G15" i="66" s="1"/>
  <c r="S32" i="70"/>
  <c r="S33" s="1"/>
  <c r="M32"/>
  <c r="M33" s="1"/>
  <c r="G17" i="64" s="1"/>
  <c r="AH32" i="70"/>
  <c r="AH33" s="1"/>
  <c r="G25" i="67" s="1"/>
  <c r="AB32" i="70"/>
  <c r="AB33" s="1"/>
  <c r="G16" i="64" s="1"/>
  <c r="V32" i="70"/>
  <c r="V33" s="1"/>
  <c r="P32"/>
  <c r="P33" s="1"/>
  <c r="G14" i="64" s="1"/>
  <c r="J32" i="70"/>
  <c r="J33" s="1"/>
  <c r="AD27" i="56"/>
  <c r="AD26"/>
  <c r="AD25"/>
  <c r="AD24"/>
  <c r="AD23"/>
  <c r="AD22"/>
  <c r="AO22" s="1"/>
  <c r="AP22" s="1"/>
  <c r="AD21"/>
  <c r="AD20"/>
  <c r="AD19"/>
  <c r="AO19" s="1"/>
  <c r="AP19" s="1"/>
  <c r="AD18"/>
  <c r="AD17"/>
  <c r="AD16"/>
  <c r="AD15"/>
  <c r="AD14"/>
  <c r="AD13"/>
  <c r="AD12"/>
  <c r="AD11"/>
  <c r="AD10"/>
  <c r="AD9"/>
  <c r="AD8"/>
  <c r="AD7"/>
  <c r="AD6"/>
  <c r="V32"/>
  <c r="S32"/>
  <c r="G25" i="72" l="1"/>
  <c r="G21"/>
  <c r="G15" i="64"/>
  <c r="G18" i="66"/>
  <c r="G18" i="64"/>
  <c r="G24" i="72"/>
  <c r="G24" i="67"/>
  <c r="G22"/>
  <c r="G16" i="66"/>
  <c r="G17"/>
  <c r="G23" i="67"/>
  <c r="G20"/>
  <c r="G14" i="66"/>
  <c r="G22" i="72"/>
  <c r="G23"/>
  <c r="G16" i="67"/>
  <c r="G16" i="72"/>
  <c r="G17" i="67"/>
  <c r="G20" i="72"/>
  <c r="G21" i="67"/>
  <c r="G14" i="72"/>
  <c r="G17"/>
  <c r="AE6" i="56"/>
  <c r="AO6"/>
  <c r="AP6" s="1"/>
  <c r="AE8"/>
  <c r="AO8"/>
  <c r="AP8" s="1"/>
  <c r="AE10"/>
  <c r="AO10"/>
  <c r="AP10" s="1"/>
  <c r="AE12"/>
  <c r="AO12"/>
  <c r="AP12" s="1"/>
  <c r="AE14"/>
  <c r="AO14"/>
  <c r="AP14" s="1"/>
  <c r="AE17"/>
  <c r="AO17"/>
  <c r="AP17" s="1"/>
  <c r="AE21"/>
  <c r="AO21"/>
  <c r="AP21" s="1"/>
  <c r="AE23"/>
  <c r="AO23"/>
  <c r="AP23" s="1"/>
  <c r="AE25"/>
  <c r="AO25"/>
  <c r="AP25" s="1"/>
  <c r="AE27"/>
  <c r="AO27"/>
  <c r="AP27" s="1"/>
  <c r="AE7"/>
  <c r="AO7"/>
  <c r="AP7" s="1"/>
  <c r="AE9"/>
  <c r="AO9"/>
  <c r="AP9" s="1"/>
  <c r="AE11"/>
  <c r="AO11"/>
  <c r="AP11" s="1"/>
  <c r="AE13"/>
  <c r="AO13"/>
  <c r="AP13" s="1"/>
  <c r="AE15"/>
  <c r="AO15"/>
  <c r="AP15" s="1"/>
  <c r="AE16"/>
  <c r="AO16"/>
  <c r="AP16" s="1"/>
  <c r="AE18"/>
  <c r="AO18"/>
  <c r="AP18" s="1"/>
  <c r="AE20"/>
  <c r="AO20"/>
  <c r="AP20" s="1"/>
  <c r="AE24"/>
  <c r="AO24"/>
  <c r="AP24" s="1"/>
  <c r="AE26"/>
  <c r="AO26"/>
  <c r="AP26" s="1"/>
  <c r="AN32"/>
  <c r="G32"/>
  <c r="J32"/>
  <c r="M32"/>
  <c r="P32"/>
  <c r="Y32"/>
  <c r="AB32"/>
  <c r="AH32"/>
  <c r="AK32"/>
  <c r="AE19"/>
  <c r="AE22"/>
  <c r="G19" i="64" l="1"/>
  <c r="G26" i="72"/>
  <c r="G26" i="67"/>
  <c r="G18"/>
  <c r="G18" i="72"/>
  <c r="AE32" i="56"/>
  <c r="AE33" s="1"/>
  <c r="G15" i="61" s="1"/>
  <c r="G19" i="66"/>
  <c r="AN33" i="56"/>
  <c r="V33"/>
  <c r="G27" i="61" s="1"/>
  <c r="S33" i="56"/>
  <c r="G14" i="61" s="1"/>
  <c r="AP33" i="56"/>
  <c r="AH33"/>
  <c r="G17" i="61" s="1"/>
  <c r="AB33" i="56"/>
  <c r="G22" i="61" s="1"/>
  <c r="P33" i="56"/>
  <c r="G21" i="61" s="1"/>
  <c r="J33" i="56"/>
  <c r="G28" i="61" s="1"/>
  <c r="AK33" i="56"/>
  <c r="Y33"/>
  <c r="G29" i="61" s="1"/>
  <c r="M33" i="56"/>
  <c r="G16" i="61" s="1"/>
  <c r="G33" i="56"/>
  <c r="G20" i="61" s="1"/>
  <c r="G27" i="67" l="1"/>
  <c r="G27" i="72"/>
  <c r="G18" i="61"/>
</calcChain>
</file>

<file path=xl/sharedStrings.xml><?xml version="1.0" encoding="utf-8"?>
<sst xmlns="http://schemas.openxmlformats.org/spreadsheetml/2006/main" count="346" uniqueCount="97">
  <si>
    <t>Наименование продукта</t>
  </si>
  <si>
    <t>вес</t>
  </si>
  <si>
    <t>количество порций</t>
  </si>
  <si>
    <t>цена за 1 кг</t>
  </si>
  <si>
    <t xml:space="preserve">всего продуктов </t>
  </si>
  <si>
    <t>сумма (руб.)</t>
  </si>
  <si>
    <t>всего сумма (руб.)</t>
  </si>
  <si>
    <t>№ п/п</t>
  </si>
  <si>
    <t>масло сливочное</t>
  </si>
  <si>
    <t>картофель</t>
  </si>
  <si>
    <t>всего продуктов в кг</t>
  </si>
  <si>
    <t>стоимость 1 порции</t>
  </si>
  <si>
    <t>кг</t>
  </si>
  <si>
    <t>л</t>
  </si>
  <si>
    <t>Заведующий производством</t>
  </si>
  <si>
    <t>ед. изм.</t>
  </si>
  <si>
    <t>морковь</t>
  </si>
  <si>
    <t>хлеб пшеничный</t>
  </si>
  <si>
    <t>Хлеб пшеничный</t>
  </si>
  <si>
    <t>Утверждено:</t>
  </si>
  <si>
    <t>Меню</t>
  </si>
  <si>
    <t>Пищевые вещества, г</t>
  </si>
  <si>
    <t>Энергетическая ценность, ккал</t>
  </si>
  <si>
    <t>прием пищи, наименование блюда</t>
  </si>
  <si>
    <t>Масса порции, г</t>
  </si>
  <si>
    <t>Стоимость блюда</t>
  </si>
  <si>
    <t>белки</t>
  </si>
  <si>
    <t>жиры</t>
  </si>
  <si>
    <t>углеводы</t>
  </si>
  <si>
    <t xml:space="preserve">Завтрак </t>
  </si>
  <si>
    <t xml:space="preserve">Обед </t>
  </si>
  <si>
    <t>сахар-песок</t>
  </si>
  <si>
    <t>масло подсолнечное</t>
  </si>
  <si>
    <t>лук репчатый</t>
  </si>
  <si>
    <t>чай черный байховый</t>
  </si>
  <si>
    <t>Платное питание</t>
  </si>
  <si>
    <t>Начальная школа</t>
  </si>
  <si>
    <t>Для детей из многодетных и малоимущих семей</t>
  </si>
  <si>
    <t>Калькулятор</t>
  </si>
  <si>
    <t>Для детей с ограниченными возможностями здоровья 11-18 лет</t>
  </si>
  <si>
    <t>Дополнительно</t>
  </si>
  <si>
    <t xml:space="preserve">соль повареная  йодированая </t>
  </si>
  <si>
    <t>сметана 15,0%</t>
  </si>
  <si>
    <t>Для детей с ограниченными возможностями здоровья 7-11лет</t>
  </si>
  <si>
    <t>Директор МБОУ СОШ №4</t>
  </si>
  <si>
    <t>Шипулина Е.В.</t>
  </si>
  <si>
    <t>Шипулина ЕВ</t>
  </si>
  <si>
    <t>Обед</t>
  </si>
  <si>
    <t>Потрова Н.В.</t>
  </si>
  <si>
    <t>Захарова Ю.М</t>
  </si>
  <si>
    <t>ИТОГО</t>
  </si>
  <si>
    <t>яйцо куриное</t>
  </si>
  <si>
    <t>шт</t>
  </si>
  <si>
    <t>итого</t>
  </si>
  <si>
    <t>всего продуктов</t>
  </si>
  <si>
    <t>свекла</t>
  </si>
  <si>
    <t>сухари панировочные</t>
  </si>
  <si>
    <t>Запеканка из творога</t>
  </si>
  <si>
    <t>творог 5% мдж</t>
  </si>
  <si>
    <t xml:space="preserve">крупа манная </t>
  </si>
  <si>
    <t xml:space="preserve">Чай с сахаром </t>
  </si>
  <si>
    <t xml:space="preserve">суп фасолиевый </t>
  </si>
  <si>
    <t>фасоль</t>
  </si>
  <si>
    <t>суп фасолиевый</t>
  </si>
  <si>
    <t xml:space="preserve">сок яблочный </t>
  </si>
  <si>
    <t>Сок яблочный</t>
  </si>
  <si>
    <t>сок яблочный</t>
  </si>
  <si>
    <t>Чай фруктовый с сахаром</t>
  </si>
  <si>
    <t>чай фруктовый</t>
  </si>
  <si>
    <t xml:space="preserve">чай фруктовый с сахаром </t>
  </si>
  <si>
    <t>Винегрет с растительным маслом</t>
  </si>
  <si>
    <t>огурец соленый</t>
  </si>
  <si>
    <t>Лавровый лист</t>
  </si>
  <si>
    <t>кашагречневая рассыпчатая</t>
  </si>
  <si>
    <t>крупа гречневая</t>
  </si>
  <si>
    <t>каша гречневая рассыпчатая</t>
  </si>
  <si>
    <t>курица тушеная с морковью</t>
  </si>
  <si>
    <t>филе куриное</t>
  </si>
  <si>
    <t>мука пшеничная в/с</t>
  </si>
  <si>
    <t>курица тушеная с овощами</t>
  </si>
  <si>
    <t>Запеканка из творога с молоком сгущенным</t>
  </si>
  <si>
    <t>100 (20)</t>
  </si>
  <si>
    <t>кисель из концентрата</t>
  </si>
  <si>
    <t>концентрат киселя</t>
  </si>
  <si>
    <t>булочка с вишней</t>
  </si>
  <si>
    <t xml:space="preserve">молоко сгущеное </t>
  </si>
  <si>
    <t>запеканка из творога со сгущенным молоком</t>
  </si>
  <si>
    <t>чай черный с сахаром</t>
  </si>
  <si>
    <t>Сочень с творогом</t>
  </si>
  <si>
    <t>корж молочный</t>
  </si>
  <si>
    <t>Суп фасолевый</t>
  </si>
  <si>
    <t>суп фасолевый</t>
  </si>
  <si>
    <t xml:space="preserve">суп фасолевый </t>
  </si>
  <si>
    <t>груша</t>
  </si>
  <si>
    <t xml:space="preserve">булочка с вареной сгущенкой </t>
  </si>
  <si>
    <t>на "02" февраля 2023г.</t>
  </si>
  <si>
    <t>Дневная ведомость   дата 02.02.2023г.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</si>
</sst>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164" fontId="3" fillId="0" borderId="1" xfId="0" applyNumberFormat="1" applyFont="1" applyFill="1" applyBorder="1"/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1" fillId="0" borderId="4" xfId="0" applyFont="1" applyFill="1" applyBorder="1"/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0" fontId="10" fillId="0" borderId="1" xfId="0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/>
    <xf numFmtId="0" fontId="3" fillId="0" borderId="3" xfId="0" applyFont="1" applyFill="1" applyBorder="1" applyAlignment="1">
      <alignment vertical="center" wrapText="1"/>
    </xf>
    <xf numFmtId="4" fontId="0" fillId="0" borderId="0" xfId="0" applyNumberFormat="1" applyFill="1"/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165" fontId="1" fillId="0" borderId="0" xfId="0" applyNumberFormat="1" applyFont="1" applyFill="1" applyBorder="1"/>
    <xf numFmtId="165" fontId="12" fillId="0" borderId="1" xfId="0" applyNumberFormat="1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topLeftCell="A7" workbookViewId="0">
      <pane xSplit="4" topLeftCell="U1" activePane="topRight" state="frozen"/>
      <selection pane="topRight" activeCell="D29" sqref="D29"/>
    </sheetView>
  </sheetViews>
  <sheetFormatPr defaultRowHeight="15"/>
  <cols>
    <col min="1" max="1" width="6.85546875" style="4" customWidth="1"/>
    <col min="2" max="2" width="20.5703125" style="4" customWidth="1"/>
    <col min="3" max="3" width="4.5703125" style="4" customWidth="1"/>
    <col min="4" max="4" width="7.85546875" style="4" customWidth="1"/>
    <col min="5" max="5" width="7.28515625" style="4" customWidth="1"/>
    <col min="6" max="6" width="5.85546875" style="4" customWidth="1"/>
    <col min="7" max="7" width="5.7109375" style="4" customWidth="1"/>
    <col min="8" max="8" width="6.28515625" style="4" customWidth="1"/>
    <col min="9" max="9" width="4.7109375" style="4" customWidth="1"/>
    <col min="10" max="10" width="7.140625" style="4" customWidth="1"/>
    <col min="11" max="11" width="5.85546875" style="4" customWidth="1"/>
    <col min="12" max="12" width="6" style="4" customWidth="1"/>
    <col min="13" max="13" width="5.28515625" style="4" customWidth="1"/>
    <col min="14" max="14" width="6.140625" style="4" customWidth="1"/>
    <col min="15" max="16" width="5" style="4" customWidth="1"/>
    <col min="17" max="17" width="5.140625" style="4" customWidth="1"/>
    <col min="18" max="18" width="4.28515625" style="4" customWidth="1"/>
    <col min="19" max="19" width="5.28515625" style="4" customWidth="1"/>
    <col min="20" max="20" width="7" style="4" customWidth="1"/>
    <col min="21" max="21" width="5.28515625" style="4" customWidth="1"/>
    <col min="22" max="22" width="6.85546875" style="4" customWidth="1"/>
    <col min="23" max="23" width="6.140625" style="4" customWidth="1"/>
    <col min="24" max="25" width="4.7109375" style="4" customWidth="1"/>
    <col min="26" max="26" width="5.5703125" style="4" customWidth="1"/>
    <col min="27" max="27" width="4.7109375" style="4" customWidth="1"/>
    <col min="28" max="28" width="5.7109375" style="4" customWidth="1"/>
    <col min="29" max="29" width="5.42578125" style="4" customWidth="1"/>
    <col min="30" max="33" width="4.7109375" style="4" customWidth="1"/>
    <col min="34" max="34" width="5.42578125" style="4" customWidth="1"/>
    <col min="35" max="40" width="4.7109375" style="4" customWidth="1"/>
    <col min="41" max="41" width="6.5703125" style="4" customWidth="1"/>
    <col min="42" max="42" width="8.28515625" style="4" customWidth="1"/>
    <col min="43" max="16384" width="9.140625" style="4"/>
  </cols>
  <sheetData>
    <row r="1" spans="1:42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42" ht="124.5" customHeight="1">
      <c r="A3" s="69" t="s">
        <v>7</v>
      </c>
      <c r="B3" s="6" t="s">
        <v>0</v>
      </c>
      <c r="C3" s="7" t="s">
        <v>15</v>
      </c>
      <c r="D3" s="7" t="s">
        <v>3</v>
      </c>
      <c r="E3" s="22" t="s">
        <v>86</v>
      </c>
      <c r="F3" s="2" t="s">
        <v>4</v>
      </c>
      <c r="G3" s="2" t="s">
        <v>5</v>
      </c>
      <c r="H3" s="8" t="s">
        <v>60</v>
      </c>
      <c r="I3" s="2" t="s">
        <v>4</v>
      </c>
      <c r="J3" s="2" t="s">
        <v>5</v>
      </c>
      <c r="K3" s="8" t="s">
        <v>18</v>
      </c>
      <c r="L3" s="2" t="s">
        <v>4</v>
      </c>
      <c r="M3" s="2" t="s">
        <v>5</v>
      </c>
      <c r="N3" s="8" t="s">
        <v>61</v>
      </c>
      <c r="O3" s="2" t="s">
        <v>4</v>
      </c>
      <c r="P3" s="2" t="s">
        <v>5</v>
      </c>
      <c r="Q3" s="8" t="s">
        <v>75</v>
      </c>
      <c r="R3" s="2" t="s">
        <v>4</v>
      </c>
      <c r="S3" s="2" t="s">
        <v>5</v>
      </c>
      <c r="T3" s="8" t="s">
        <v>67</v>
      </c>
      <c r="U3" s="2" t="s">
        <v>4</v>
      </c>
      <c r="V3" s="2" t="s">
        <v>5</v>
      </c>
      <c r="W3" s="8" t="s">
        <v>65</v>
      </c>
      <c r="X3" s="2" t="s">
        <v>4</v>
      </c>
      <c r="Y3" s="2" t="s">
        <v>5</v>
      </c>
      <c r="Z3" s="8" t="s">
        <v>70</v>
      </c>
      <c r="AA3" s="2" t="s">
        <v>4</v>
      </c>
      <c r="AB3" s="2" t="s">
        <v>5</v>
      </c>
      <c r="AC3" s="8" t="s">
        <v>76</v>
      </c>
      <c r="AD3" s="2" t="s">
        <v>4</v>
      </c>
      <c r="AE3" s="2" t="s">
        <v>5</v>
      </c>
      <c r="AF3" s="8" t="s">
        <v>82</v>
      </c>
      <c r="AG3" s="2" t="s">
        <v>4</v>
      </c>
      <c r="AH3" s="2" t="s">
        <v>5</v>
      </c>
      <c r="AI3" s="8"/>
      <c r="AJ3" s="2" t="s">
        <v>4</v>
      </c>
      <c r="AK3" s="2" t="s">
        <v>5</v>
      </c>
      <c r="AL3" s="8"/>
      <c r="AM3" s="2" t="s">
        <v>4</v>
      </c>
      <c r="AN3" s="2" t="s">
        <v>5</v>
      </c>
      <c r="AO3" s="2" t="s">
        <v>10</v>
      </c>
      <c r="AP3" s="2" t="s">
        <v>6</v>
      </c>
    </row>
    <row r="4" spans="1:42">
      <c r="A4" s="70"/>
      <c r="B4" s="72" t="s">
        <v>1</v>
      </c>
      <c r="C4" s="72"/>
      <c r="D4" s="72"/>
      <c r="E4" s="58" t="s">
        <v>81</v>
      </c>
      <c r="F4" s="9"/>
      <c r="G4" s="9"/>
      <c r="H4" s="9">
        <v>200</v>
      </c>
      <c r="I4" s="9"/>
      <c r="J4" s="9"/>
      <c r="K4" s="1">
        <v>30</v>
      </c>
      <c r="L4" s="9"/>
      <c r="M4" s="9"/>
      <c r="N4" s="9">
        <v>250</v>
      </c>
      <c r="O4" s="9"/>
      <c r="P4" s="9"/>
      <c r="Q4" s="1">
        <v>200</v>
      </c>
      <c r="R4" s="9"/>
      <c r="S4" s="9"/>
      <c r="T4" s="1">
        <v>200</v>
      </c>
      <c r="U4" s="1"/>
      <c r="V4" s="1"/>
      <c r="W4" s="1">
        <v>200</v>
      </c>
      <c r="X4" s="1"/>
      <c r="Y4" s="1"/>
      <c r="Z4" s="1">
        <v>100</v>
      </c>
      <c r="AA4" s="3"/>
      <c r="AB4" s="3"/>
      <c r="AC4" s="1">
        <v>100</v>
      </c>
      <c r="AD4" s="10"/>
      <c r="AE4" s="10"/>
      <c r="AF4" s="1">
        <v>200</v>
      </c>
      <c r="AG4" s="3"/>
      <c r="AH4" s="3"/>
      <c r="AI4" s="1"/>
      <c r="AJ4" s="3"/>
      <c r="AK4" s="3"/>
      <c r="AL4" s="1"/>
      <c r="AM4" s="3"/>
      <c r="AN4" s="3"/>
      <c r="AO4" s="3"/>
      <c r="AP4" s="3"/>
    </row>
    <row r="5" spans="1:42">
      <c r="A5" s="71"/>
      <c r="B5" s="73" t="s">
        <v>2</v>
      </c>
      <c r="C5" s="74"/>
      <c r="D5" s="75"/>
      <c r="E5" s="76">
        <v>40</v>
      </c>
      <c r="F5" s="77"/>
      <c r="G5" s="78"/>
      <c r="H5" s="76">
        <v>40</v>
      </c>
      <c r="I5" s="77"/>
      <c r="J5" s="78"/>
      <c r="K5" s="76">
        <v>100</v>
      </c>
      <c r="L5" s="77"/>
      <c r="M5" s="78"/>
      <c r="N5" s="76">
        <v>100</v>
      </c>
      <c r="O5" s="77"/>
      <c r="P5" s="78"/>
      <c r="Q5" s="76">
        <v>200</v>
      </c>
      <c r="R5" s="77"/>
      <c r="S5" s="78"/>
      <c r="T5" s="65">
        <v>200</v>
      </c>
      <c r="U5" s="66"/>
      <c r="V5" s="67"/>
      <c r="W5" s="65">
        <v>5</v>
      </c>
      <c r="X5" s="66"/>
      <c r="Y5" s="67"/>
      <c r="Z5" s="79">
        <v>30</v>
      </c>
      <c r="AA5" s="79"/>
      <c r="AB5" s="79"/>
      <c r="AC5" s="65">
        <v>30</v>
      </c>
      <c r="AD5" s="66"/>
      <c r="AE5" s="67"/>
      <c r="AF5" s="65">
        <v>5</v>
      </c>
      <c r="AG5" s="66"/>
      <c r="AH5" s="67"/>
      <c r="AI5" s="65"/>
      <c r="AJ5" s="66"/>
      <c r="AK5" s="67"/>
      <c r="AL5" s="65"/>
      <c r="AM5" s="66"/>
      <c r="AN5" s="67"/>
      <c r="AO5" s="3"/>
      <c r="AP5" s="3"/>
    </row>
    <row r="6" spans="1:42">
      <c r="A6" s="25">
        <v>1</v>
      </c>
      <c r="B6" s="3" t="s">
        <v>83</v>
      </c>
      <c r="C6" s="63" t="s">
        <v>12</v>
      </c>
      <c r="D6" s="12">
        <v>190</v>
      </c>
      <c r="E6" s="23"/>
      <c r="F6" s="1">
        <f t="shared" ref="F6:F28" si="0">E6*$E$5/1000</f>
        <v>0</v>
      </c>
      <c r="G6" s="1">
        <f t="shared" ref="G6:G28" si="1">F6*D6</f>
        <v>0</v>
      </c>
      <c r="H6" s="23"/>
      <c r="I6" s="1">
        <f t="shared" ref="I6:I28" si="2">H6*$H$5/1000</f>
        <v>0</v>
      </c>
      <c r="J6" s="1">
        <f t="shared" ref="J6:J28" si="3">I6*D6</f>
        <v>0</v>
      </c>
      <c r="K6" s="23"/>
      <c r="L6" s="1">
        <f t="shared" ref="L6:L28" si="4">K6*$K$5/1000</f>
        <v>0</v>
      </c>
      <c r="M6" s="1">
        <f t="shared" ref="M6:M28" si="5">L6*D6</f>
        <v>0</v>
      </c>
      <c r="N6" s="23"/>
      <c r="O6" s="1">
        <f t="shared" ref="O6:O28" si="6">N6*$N$5/1000</f>
        <v>0</v>
      </c>
      <c r="P6" s="1">
        <f t="shared" ref="P6:P28" si="7">O6*D6</f>
        <v>0</v>
      </c>
      <c r="Q6" s="23"/>
      <c r="R6" s="1">
        <f t="shared" ref="R6:R28" si="8">Q6*$Q$5/1000</f>
        <v>0</v>
      </c>
      <c r="S6" s="1">
        <f t="shared" ref="S6:S28" si="9">R6*D6</f>
        <v>0</v>
      </c>
      <c r="T6" s="23"/>
      <c r="U6" s="1">
        <f t="shared" ref="U6:U28" si="10">T6*$T$5/1000</f>
        <v>0</v>
      </c>
      <c r="V6" s="1">
        <f t="shared" ref="V6:V28" si="11">U6*D6</f>
        <v>0</v>
      </c>
      <c r="W6" s="23"/>
      <c r="X6" s="1">
        <f t="shared" ref="X6:X30" si="12">W6*$W$5/1000</f>
        <v>0</v>
      </c>
      <c r="Y6" s="1">
        <f t="shared" ref="Y6:Y30" si="13">X6*D6</f>
        <v>0</v>
      </c>
      <c r="Z6" s="23"/>
      <c r="AA6" s="1">
        <f t="shared" ref="AA6:AA29" si="14">Z6*$Z$5/1000</f>
        <v>0</v>
      </c>
      <c r="AB6" s="1">
        <f t="shared" ref="AB6:AB29" si="15">AA6*D6</f>
        <v>0</v>
      </c>
      <c r="AC6" s="23"/>
      <c r="AD6" s="1">
        <f t="shared" ref="AD6:AD29" si="16">AC6*$AC$5/1000</f>
        <v>0</v>
      </c>
      <c r="AE6" s="1">
        <f t="shared" ref="AE6:AE29" si="17">AD6*D6</f>
        <v>0</v>
      </c>
      <c r="AF6" s="23">
        <v>40</v>
      </c>
      <c r="AG6" s="1">
        <f t="shared" ref="AG6:AG28" si="18">AF6*$AF$5/1000</f>
        <v>0.2</v>
      </c>
      <c r="AH6" s="1">
        <f t="shared" ref="AH6:AH28" si="19">AG6*D6</f>
        <v>38</v>
      </c>
      <c r="AI6" s="1"/>
      <c r="AJ6" s="1">
        <f t="shared" ref="AJ6:AJ29" si="20">AI6*$AI$5/1000</f>
        <v>0</v>
      </c>
      <c r="AK6" s="1">
        <f t="shared" ref="AK6:AK29" si="21">AJ6*D6</f>
        <v>0</v>
      </c>
      <c r="AL6" s="1"/>
      <c r="AM6" s="1">
        <f t="shared" ref="AM6:AM30" si="22">AL6*$AL$5/1000</f>
        <v>0</v>
      </c>
      <c r="AN6" s="1">
        <f t="shared" ref="AN6:AN30" si="23">AM6*D6</f>
        <v>0</v>
      </c>
      <c r="AO6" s="11">
        <f t="shared" ref="AO6:AO30" si="24">F6+I6+L6+O6+R6+U6+X6+AA6+AD6+AG6+AJ6+AM6</f>
        <v>0.2</v>
      </c>
      <c r="AP6" s="12">
        <f t="shared" ref="AP6:AP30" si="25">AO6*D6</f>
        <v>38</v>
      </c>
    </row>
    <row r="7" spans="1:42">
      <c r="A7" s="25">
        <v>2</v>
      </c>
      <c r="B7" s="3" t="s">
        <v>31</v>
      </c>
      <c r="C7" s="64" t="s">
        <v>12</v>
      </c>
      <c r="D7" s="12">
        <v>89</v>
      </c>
      <c r="E7" s="23">
        <v>6</v>
      </c>
      <c r="F7" s="1">
        <f t="shared" si="0"/>
        <v>0.24</v>
      </c>
      <c r="G7" s="1">
        <f t="shared" si="1"/>
        <v>21.36</v>
      </c>
      <c r="H7" s="23">
        <v>15</v>
      </c>
      <c r="I7" s="1">
        <f t="shared" si="2"/>
        <v>0.6</v>
      </c>
      <c r="J7" s="1">
        <f t="shared" si="3"/>
        <v>53.4</v>
      </c>
      <c r="K7" s="23"/>
      <c r="L7" s="1">
        <f t="shared" si="4"/>
        <v>0</v>
      </c>
      <c r="M7" s="1">
        <f t="shared" si="5"/>
        <v>0</v>
      </c>
      <c r="N7" s="23"/>
      <c r="O7" s="1">
        <f t="shared" si="6"/>
        <v>0</v>
      </c>
      <c r="P7" s="1">
        <f t="shared" si="7"/>
        <v>0</v>
      </c>
      <c r="Q7" s="23"/>
      <c r="R7" s="1">
        <f t="shared" si="8"/>
        <v>0</v>
      </c>
      <c r="S7" s="1">
        <f t="shared" si="9"/>
        <v>0</v>
      </c>
      <c r="T7" s="23">
        <v>15</v>
      </c>
      <c r="U7" s="1">
        <f t="shared" si="10"/>
        <v>3</v>
      </c>
      <c r="V7" s="1">
        <f t="shared" si="11"/>
        <v>267</v>
      </c>
      <c r="W7" s="23"/>
      <c r="X7" s="1">
        <f t="shared" si="12"/>
        <v>0</v>
      </c>
      <c r="Y7" s="1">
        <f t="shared" si="13"/>
        <v>0</v>
      </c>
      <c r="Z7" s="23"/>
      <c r="AA7" s="1">
        <f t="shared" si="14"/>
        <v>0</v>
      </c>
      <c r="AB7" s="1">
        <f t="shared" si="15"/>
        <v>0</v>
      </c>
      <c r="AC7" s="23"/>
      <c r="AD7" s="1">
        <f t="shared" si="16"/>
        <v>0</v>
      </c>
      <c r="AE7" s="1">
        <f t="shared" si="17"/>
        <v>0</v>
      </c>
      <c r="AF7" s="23">
        <v>10</v>
      </c>
      <c r="AG7" s="1">
        <f t="shared" si="18"/>
        <v>0.05</v>
      </c>
      <c r="AH7" s="1">
        <f t="shared" si="19"/>
        <v>4.45</v>
      </c>
      <c r="AI7" s="1"/>
      <c r="AJ7" s="1">
        <f t="shared" si="20"/>
        <v>0</v>
      </c>
      <c r="AK7" s="1">
        <f t="shared" si="21"/>
        <v>0</v>
      </c>
      <c r="AL7" s="1"/>
      <c r="AM7" s="1">
        <f t="shared" si="22"/>
        <v>0</v>
      </c>
      <c r="AN7" s="1">
        <f t="shared" si="23"/>
        <v>0</v>
      </c>
      <c r="AO7" s="11">
        <f t="shared" si="24"/>
        <v>3.8899999999999997</v>
      </c>
      <c r="AP7" s="12">
        <f t="shared" si="25"/>
        <v>346.21</v>
      </c>
    </row>
    <row r="8" spans="1:42">
      <c r="A8" s="53">
        <v>3</v>
      </c>
      <c r="B8" s="3" t="s">
        <v>8</v>
      </c>
      <c r="C8" s="64" t="s">
        <v>12</v>
      </c>
      <c r="D8" s="12">
        <v>852.94</v>
      </c>
      <c r="E8" s="23">
        <v>3.4</v>
      </c>
      <c r="F8" s="1">
        <f t="shared" si="0"/>
        <v>0.13600000000000001</v>
      </c>
      <c r="G8" s="1">
        <f t="shared" si="1"/>
        <v>115.99984000000002</v>
      </c>
      <c r="H8" s="23"/>
      <c r="I8" s="1">
        <f t="shared" si="2"/>
        <v>0</v>
      </c>
      <c r="J8" s="1">
        <f t="shared" si="3"/>
        <v>0</v>
      </c>
      <c r="K8" s="23"/>
      <c r="L8" s="1">
        <f t="shared" si="4"/>
        <v>0</v>
      </c>
      <c r="M8" s="1">
        <f t="shared" si="5"/>
        <v>0</v>
      </c>
      <c r="N8" s="23"/>
      <c r="O8" s="1">
        <f t="shared" si="6"/>
        <v>0</v>
      </c>
      <c r="P8" s="1">
        <f t="shared" si="7"/>
        <v>0</v>
      </c>
      <c r="Q8" s="12">
        <v>9.1</v>
      </c>
      <c r="R8" s="1">
        <f t="shared" si="8"/>
        <v>1.82</v>
      </c>
      <c r="S8" s="1">
        <f t="shared" si="9"/>
        <v>1552.3508000000002</v>
      </c>
      <c r="T8" s="23"/>
      <c r="U8" s="1">
        <f t="shared" si="10"/>
        <v>0</v>
      </c>
      <c r="V8" s="1">
        <f t="shared" si="11"/>
        <v>0</v>
      </c>
      <c r="W8" s="23"/>
      <c r="X8" s="1">
        <f t="shared" si="12"/>
        <v>0</v>
      </c>
      <c r="Y8" s="1">
        <f t="shared" si="13"/>
        <v>0</v>
      </c>
      <c r="Z8" s="23"/>
      <c r="AA8" s="1">
        <f t="shared" si="14"/>
        <v>0</v>
      </c>
      <c r="AB8" s="1">
        <f t="shared" si="15"/>
        <v>0</v>
      </c>
      <c r="AC8" s="23">
        <v>1.8</v>
      </c>
      <c r="AD8" s="1">
        <f t="shared" si="16"/>
        <v>5.3999999999999999E-2</v>
      </c>
      <c r="AE8" s="1">
        <f t="shared" si="17"/>
        <v>46.058759999999999</v>
      </c>
      <c r="AF8" s="23"/>
      <c r="AG8" s="1">
        <f t="shared" si="18"/>
        <v>0</v>
      </c>
      <c r="AH8" s="1">
        <f t="shared" si="19"/>
        <v>0</v>
      </c>
      <c r="AI8" s="1"/>
      <c r="AJ8" s="1">
        <f t="shared" si="20"/>
        <v>0</v>
      </c>
      <c r="AK8" s="1">
        <f t="shared" si="21"/>
        <v>0</v>
      </c>
      <c r="AL8" s="1"/>
      <c r="AM8" s="1">
        <f t="shared" si="22"/>
        <v>0</v>
      </c>
      <c r="AN8" s="1">
        <f t="shared" si="23"/>
        <v>0</v>
      </c>
      <c r="AO8" s="11">
        <f t="shared" si="24"/>
        <v>2.0099999999999998</v>
      </c>
      <c r="AP8" s="12">
        <f t="shared" si="25"/>
        <v>1714.4094</v>
      </c>
    </row>
    <row r="9" spans="1:42" ht="30">
      <c r="A9" s="53">
        <v>4</v>
      </c>
      <c r="B9" s="24" t="s">
        <v>41</v>
      </c>
      <c r="C9" s="64" t="s">
        <v>12</v>
      </c>
      <c r="D9" s="12">
        <v>18</v>
      </c>
      <c r="E9" s="23">
        <v>0.25</v>
      </c>
      <c r="F9" s="1">
        <f t="shared" si="0"/>
        <v>0.01</v>
      </c>
      <c r="G9" s="1">
        <f t="shared" si="1"/>
        <v>0.18</v>
      </c>
      <c r="H9" s="23"/>
      <c r="I9" s="1">
        <f t="shared" si="2"/>
        <v>0</v>
      </c>
      <c r="J9" s="1">
        <f t="shared" si="3"/>
        <v>0</v>
      </c>
      <c r="K9" s="23"/>
      <c r="L9" s="1">
        <f t="shared" si="4"/>
        <v>0</v>
      </c>
      <c r="M9" s="1">
        <f t="shared" si="5"/>
        <v>0</v>
      </c>
      <c r="N9" s="23">
        <v>0.38</v>
      </c>
      <c r="O9" s="1">
        <f t="shared" si="6"/>
        <v>3.7999999999999999E-2</v>
      </c>
      <c r="P9" s="1">
        <f t="shared" si="7"/>
        <v>0.68399999999999994</v>
      </c>
      <c r="Q9" s="23">
        <v>0.67</v>
      </c>
      <c r="R9" s="1">
        <f t="shared" si="8"/>
        <v>0.13400000000000001</v>
      </c>
      <c r="S9" s="1">
        <f t="shared" si="9"/>
        <v>2.4119999999999999</v>
      </c>
      <c r="T9" s="23"/>
      <c r="U9" s="1">
        <f t="shared" si="10"/>
        <v>0</v>
      </c>
      <c r="V9" s="1">
        <f t="shared" si="11"/>
        <v>0</v>
      </c>
      <c r="W9" s="23"/>
      <c r="X9" s="1">
        <f t="shared" ref="X9:X15" si="26">W9*$W$5/1000</f>
        <v>0</v>
      </c>
      <c r="Y9" s="1">
        <f t="shared" si="13"/>
        <v>0</v>
      </c>
      <c r="Z9" s="23">
        <v>0.25</v>
      </c>
      <c r="AA9" s="1">
        <f t="shared" ref="AA9:AA15" si="27">Z9*$Z$5/1000</f>
        <v>7.4999999999999997E-3</v>
      </c>
      <c r="AB9" s="1">
        <f t="shared" si="15"/>
        <v>0.13500000000000001</v>
      </c>
      <c r="AC9" s="23">
        <v>0.73</v>
      </c>
      <c r="AD9" s="1">
        <f t="shared" si="16"/>
        <v>2.1899999999999999E-2</v>
      </c>
      <c r="AE9" s="1">
        <f t="shared" si="17"/>
        <v>0.39419999999999999</v>
      </c>
      <c r="AF9" s="23"/>
      <c r="AG9" s="1">
        <f t="shared" si="18"/>
        <v>0</v>
      </c>
      <c r="AH9" s="1">
        <f t="shared" si="19"/>
        <v>0</v>
      </c>
      <c r="AI9" s="1"/>
      <c r="AJ9" s="1">
        <f t="shared" si="20"/>
        <v>0</v>
      </c>
      <c r="AK9" s="1">
        <f t="shared" si="21"/>
        <v>0</v>
      </c>
      <c r="AL9" s="1"/>
      <c r="AM9" s="1">
        <f t="shared" si="22"/>
        <v>0</v>
      </c>
      <c r="AN9" s="1">
        <f t="shared" si="23"/>
        <v>0</v>
      </c>
      <c r="AO9" s="11">
        <f t="shared" si="24"/>
        <v>0.2114</v>
      </c>
      <c r="AP9" s="12">
        <f t="shared" si="25"/>
        <v>3.8052000000000001</v>
      </c>
    </row>
    <row r="10" spans="1:42">
      <c r="A10" s="53">
        <v>5</v>
      </c>
      <c r="B10" s="3" t="s">
        <v>9</v>
      </c>
      <c r="C10" s="64" t="s">
        <v>12</v>
      </c>
      <c r="D10" s="12">
        <v>30</v>
      </c>
      <c r="E10" s="23"/>
      <c r="F10" s="1">
        <f t="shared" si="0"/>
        <v>0</v>
      </c>
      <c r="G10" s="1">
        <f t="shared" si="1"/>
        <v>0</v>
      </c>
      <c r="H10" s="23"/>
      <c r="I10" s="1">
        <f t="shared" si="2"/>
        <v>0</v>
      </c>
      <c r="J10" s="1">
        <f t="shared" si="3"/>
        <v>0</v>
      </c>
      <c r="K10" s="23"/>
      <c r="L10" s="1">
        <f t="shared" si="4"/>
        <v>0</v>
      </c>
      <c r="M10" s="1">
        <f t="shared" si="5"/>
        <v>0</v>
      </c>
      <c r="N10" s="23">
        <v>77.5</v>
      </c>
      <c r="O10" s="1">
        <f t="shared" si="6"/>
        <v>7.75</v>
      </c>
      <c r="P10" s="1">
        <f t="shared" si="7"/>
        <v>232.5</v>
      </c>
      <c r="Q10" s="23"/>
      <c r="R10" s="1">
        <f t="shared" si="8"/>
        <v>0</v>
      </c>
      <c r="S10" s="1">
        <f t="shared" si="9"/>
        <v>0</v>
      </c>
      <c r="T10" s="23"/>
      <c r="U10" s="1">
        <f t="shared" si="10"/>
        <v>0</v>
      </c>
      <c r="V10" s="1">
        <f t="shared" si="11"/>
        <v>0</v>
      </c>
      <c r="W10" s="23"/>
      <c r="X10" s="1">
        <f t="shared" si="26"/>
        <v>0</v>
      </c>
      <c r="Y10" s="1">
        <f t="shared" si="13"/>
        <v>0</v>
      </c>
      <c r="Z10" s="23">
        <v>34.1</v>
      </c>
      <c r="AA10" s="1">
        <f t="shared" si="27"/>
        <v>1.0229999999999999</v>
      </c>
      <c r="AB10" s="1">
        <f t="shared" si="15"/>
        <v>30.689999999999998</v>
      </c>
      <c r="AC10" s="23"/>
      <c r="AD10" s="1">
        <f t="shared" si="16"/>
        <v>0</v>
      </c>
      <c r="AE10" s="1">
        <f t="shared" si="17"/>
        <v>0</v>
      </c>
      <c r="AF10" s="23"/>
      <c r="AG10" s="1">
        <f t="shared" si="18"/>
        <v>0</v>
      </c>
      <c r="AH10" s="1">
        <f t="shared" si="19"/>
        <v>0</v>
      </c>
      <c r="AI10" s="1"/>
      <c r="AJ10" s="1">
        <f t="shared" si="20"/>
        <v>0</v>
      </c>
      <c r="AK10" s="1">
        <f t="shared" si="21"/>
        <v>0</v>
      </c>
      <c r="AL10" s="1"/>
      <c r="AM10" s="1">
        <f t="shared" si="22"/>
        <v>0</v>
      </c>
      <c r="AN10" s="1">
        <f t="shared" si="23"/>
        <v>0</v>
      </c>
      <c r="AO10" s="11">
        <f t="shared" si="24"/>
        <v>8.7729999999999997</v>
      </c>
      <c r="AP10" s="12">
        <f t="shared" si="25"/>
        <v>263.19</v>
      </c>
    </row>
    <row r="11" spans="1:42">
      <c r="A11" s="53">
        <v>6</v>
      </c>
      <c r="B11" s="3" t="s">
        <v>55</v>
      </c>
      <c r="C11" s="64" t="s">
        <v>12</v>
      </c>
      <c r="D11" s="12">
        <v>30</v>
      </c>
      <c r="E11" s="23"/>
      <c r="F11" s="1">
        <f t="shared" si="0"/>
        <v>0</v>
      </c>
      <c r="G11" s="1">
        <f t="shared" si="1"/>
        <v>0</v>
      </c>
      <c r="H11" s="23"/>
      <c r="I11" s="1">
        <f t="shared" si="2"/>
        <v>0</v>
      </c>
      <c r="J11" s="1">
        <f t="shared" si="3"/>
        <v>0</v>
      </c>
      <c r="K11" s="23"/>
      <c r="L11" s="1">
        <f t="shared" si="4"/>
        <v>0</v>
      </c>
      <c r="M11" s="1">
        <f t="shared" si="5"/>
        <v>0</v>
      </c>
      <c r="N11" s="23"/>
      <c r="O11" s="1">
        <f t="shared" si="6"/>
        <v>0</v>
      </c>
      <c r="P11" s="1">
        <f t="shared" si="7"/>
        <v>0</v>
      </c>
      <c r="Q11" s="23"/>
      <c r="R11" s="1">
        <f t="shared" si="8"/>
        <v>0</v>
      </c>
      <c r="S11" s="1">
        <f t="shared" si="9"/>
        <v>0</v>
      </c>
      <c r="T11" s="23"/>
      <c r="U11" s="1">
        <f t="shared" si="10"/>
        <v>0</v>
      </c>
      <c r="V11" s="1">
        <f t="shared" si="11"/>
        <v>0</v>
      </c>
      <c r="W11" s="23"/>
      <c r="X11" s="1">
        <f t="shared" si="26"/>
        <v>0</v>
      </c>
      <c r="Y11" s="1">
        <f t="shared" si="13"/>
        <v>0</v>
      </c>
      <c r="Z11" s="23">
        <v>20.399999999999999</v>
      </c>
      <c r="AA11" s="1">
        <f t="shared" si="27"/>
        <v>0.61199999999999999</v>
      </c>
      <c r="AB11" s="1">
        <f t="shared" si="15"/>
        <v>18.36</v>
      </c>
      <c r="AC11" s="23"/>
      <c r="AD11" s="1">
        <f t="shared" si="16"/>
        <v>0</v>
      </c>
      <c r="AE11" s="1">
        <f t="shared" si="17"/>
        <v>0</v>
      </c>
      <c r="AF11" s="23"/>
      <c r="AG11" s="1">
        <f t="shared" si="18"/>
        <v>0</v>
      </c>
      <c r="AH11" s="1">
        <f t="shared" si="19"/>
        <v>0</v>
      </c>
      <c r="AI11" s="1"/>
      <c r="AJ11" s="1">
        <f t="shared" si="20"/>
        <v>0</v>
      </c>
      <c r="AK11" s="1">
        <f t="shared" si="21"/>
        <v>0</v>
      </c>
      <c r="AL11" s="1"/>
      <c r="AM11" s="1">
        <f t="shared" si="22"/>
        <v>0</v>
      </c>
      <c r="AN11" s="1">
        <f t="shared" si="23"/>
        <v>0</v>
      </c>
      <c r="AO11" s="11">
        <f t="shared" si="24"/>
        <v>0.61199999999999999</v>
      </c>
      <c r="AP11" s="12">
        <f t="shared" si="25"/>
        <v>18.36</v>
      </c>
    </row>
    <row r="12" spans="1:42">
      <c r="A12" s="53">
        <v>7</v>
      </c>
      <c r="B12" s="3" t="s">
        <v>33</v>
      </c>
      <c r="C12" s="64" t="s">
        <v>12</v>
      </c>
      <c r="D12" s="12">
        <v>39</v>
      </c>
      <c r="E12" s="23"/>
      <c r="F12" s="1">
        <f t="shared" si="0"/>
        <v>0</v>
      </c>
      <c r="G12" s="1">
        <f t="shared" si="1"/>
        <v>0</v>
      </c>
      <c r="H12" s="23"/>
      <c r="I12" s="1">
        <f t="shared" si="2"/>
        <v>0</v>
      </c>
      <c r="J12" s="1">
        <f t="shared" si="3"/>
        <v>0</v>
      </c>
      <c r="K12" s="23"/>
      <c r="L12" s="1">
        <f t="shared" si="4"/>
        <v>0</v>
      </c>
      <c r="M12" s="1">
        <f t="shared" si="5"/>
        <v>0</v>
      </c>
      <c r="N12" s="23">
        <v>12.5</v>
      </c>
      <c r="O12" s="1">
        <f t="shared" si="6"/>
        <v>1.25</v>
      </c>
      <c r="P12" s="1">
        <f t="shared" si="7"/>
        <v>48.75</v>
      </c>
      <c r="Q12" s="23"/>
      <c r="R12" s="1">
        <f t="shared" si="8"/>
        <v>0</v>
      </c>
      <c r="S12" s="1">
        <f t="shared" si="9"/>
        <v>0</v>
      </c>
      <c r="T12" s="23"/>
      <c r="U12" s="1">
        <f t="shared" si="10"/>
        <v>0</v>
      </c>
      <c r="V12" s="1">
        <f t="shared" si="11"/>
        <v>0</v>
      </c>
      <c r="W12" s="52"/>
      <c r="X12" s="1">
        <f t="shared" si="26"/>
        <v>0</v>
      </c>
      <c r="Y12" s="1">
        <f t="shared" si="13"/>
        <v>0</v>
      </c>
      <c r="Z12" s="52">
        <v>18.8</v>
      </c>
      <c r="AA12" s="1">
        <f t="shared" si="27"/>
        <v>0.56399999999999995</v>
      </c>
      <c r="AB12" s="1">
        <f t="shared" si="15"/>
        <v>21.995999999999999</v>
      </c>
      <c r="AC12" s="23">
        <v>12.9</v>
      </c>
      <c r="AD12" s="1">
        <f t="shared" si="16"/>
        <v>0.38700000000000001</v>
      </c>
      <c r="AE12" s="1">
        <f t="shared" si="17"/>
        <v>15.093</v>
      </c>
      <c r="AF12" s="52"/>
      <c r="AG12" s="1">
        <f t="shared" si="18"/>
        <v>0</v>
      </c>
      <c r="AH12" s="1">
        <f t="shared" si="19"/>
        <v>0</v>
      </c>
      <c r="AI12" s="1"/>
      <c r="AJ12" s="1">
        <f t="shared" si="20"/>
        <v>0</v>
      </c>
      <c r="AK12" s="1">
        <f t="shared" si="21"/>
        <v>0</v>
      </c>
      <c r="AL12" s="1"/>
      <c r="AM12" s="1">
        <f t="shared" si="22"/>
        <v>0</v>
      </c>
      <c r="AN12" s="1">
        <f t="shared" si="23"/>
        <v>0</v>
      </c>
      <c r="AO12" s="11">
        <f t="shared" si="24"/>
        <v>2.2010000000000001</v>
      </c>
      <c r="AP12" s="12">
        <f t="shared" si="25"/>
        <v>85.838999999999999</v>
      </c>
    </row>
    <row r="13" spans="1:42">
      <c r="A13" s="53">
        <v>8</v>
      </c>
      <c r="B13" s="3" t="s">
        <v>16</v>
      </c>
      <c r="C13" s="64" t="s">
        <v>12</v>
      </c>
      <c r="D13" s="12">
        <v>32</v>
      </c>
      <c r="E13" s="23"/>
      <c r="F13" s="1">
        <f t="shared" si="0"/>
        <v>0</v>
      </c>
      <c r="G13" s="1">
        <f t="shared" si="1"/>
        <v>0</v>
      </c>
      <c r="H13" s="23"/>
      <c r="I13" s="1">
        <f t="shared" si="2"/>
        <v>0</v>
      </c>
      <c r="J13" s="1">
        <f t="shared" si="3"/>
        <v>0</v>
      </c>
      <c r="K13" s="23"/>
      <c r="L13" s="1">
        <f t="shared" si="4"/>
        <v>0</v>
      </c>
      <c r="M13" s="1">
        <f t="shared" si="5"/>
        <v>0</v>
      </c>
      <c r="N13" s="23">
        <v>17</v>
      </c>
      <c r="O13" s="1">
        <f t="shared" si="6"/>
        <v>1.7</v>
      </c>
      <c r="P13" s="1">
        <f t="shared" si="7"/>
        <v>54.4</v>
      </c>
      <c r="Q13" s="23"/>
      <c r="R13" s="1">
        <f t="shared" si="8"/>
        <v>0</v>
      </c>
      <c r="S13" s="1">
        <f t="shared" si="9"/>
        <v>0</v>
      </c>
      <c r="T13" s="23"/>
      <c r="U13" s="1">
        <f t="shared" si="10"/>
        <v>0</v>
      </c>
      <c r="V13" s="1">
        <f t="shared" si="11"/>
        <v>0</v>
      </c>
      <c r="W13" s="23"/>
      <c r="X13" s="1">
        <f t="shared" si="26"/>
        <v>0</v>
      </c>
      <c r="Y13" s="1">
        <f t="shared" si="13"/>
        <v>0</v>
      </c>
      <c r="Z13" s="23">
        <v>13.6</v>
      </c>
      <c r="AA13" s="1">
        <f t="shared" si="27"/>
        <v>0.40799999999999997</v>
      </c>
      <c r="AB13" s="1">
        <f t="shared" si="15"/>
        <v>13.055999999999999</v>
      </c>
      <c r="AC13" s="23">
        <v>30.9</v>
      </c>
      <c r="AD13" s="1">
        <f t="shared" si="16"/>
        <v>0.92700000000000005</v>
      </c>
      <c r="AE13" s="1">
        <f t="shared" si="17"/>
        <v>29.664000000000001</v>
      </c>
      <c r="AF13" s="23"/>
      <c r="AG13" s="1">
        <f t="shared" si="18"/>
        <v>0</v>
      </c>
      <c r="AH13" s="1">
        <f t="shared" si="19"/>
        <v>0</v>
      </c>
      <c r="AI13" s="1"/>
      <c r="AJ13" s="1">
        <f t="shared" si="20"/>
        <v>0</v>
      </c>
      <c r="AK13" s="1">
        <f t="shared" si="21"/>
        <v>0</v>
      </c>
      <c r="AL13" s="1"/>
      <c r="AM13" s="1">
        <f t="shared" si="22"/>
        <v>0</v>
      </c>
      <c r="AN13" s="1">
        <f t="shared" si="23"/>
        <v>0</v>
      </c>
      <c r="AO13" s="11">
        <f t="shared" si="24"/>
        <v>3.0350000000000001</v>
      </c>
      <c r="AP13" s="12">
        <f t="shared" si="25"/>
        <v>97.12</v>
      </c>
    </row>
    <row r="14" spans="1:42">
      <c r="A14" s="53">
        <v>9</v>
      </c>
      <c r="B14" s="3" t="s">
        <v>72</v>
      </c>
      <c r="C14" s="64" t="s">
        <v>12</v>
      </c>
      <c r="D14" s="12">
        <v>1800</v>
      </c>
      <c r="E14" s="23"/>
      <c r="F14" s="1">
        <f t="shared" si="0"/>
        <v>0</v>
      </c>
      <c r="G14" s="1">
        <f t="shared" si="1"/>
        <v>0</v>
      </c>
      <c r="H14" s="23"/>
      <c r="I14" s="1">
        <f t="shared" si="2"/>
        <v>0</v>
      </c>
      <c r="J14" s="1">
        <f t="shared" si="3"/>
        <v>0</v>
      </c>
      <c r="K14" s="23"/>
      <c r="L14" s="1">
        <f t="shared" si="4"/>
        <v>0</v>
      </c>
      <c r="M14" s="1">
        <f t="shared" si="5"/>
        <v>0</v>
      </c>
      <c r="N14" s="23">
        <v>0.05</v>
      </c>
      <c r="O14" s="1">
        <f t="shared" si="6"/>
        <v>5.0000000000000001E-3</v>
      </c>
      <c r="P14" s="1">
        <f t="shared" si="7"/>
        <v>9</v>
      </c>
      <c r="Q14" s="23"/>
      <c r="R14" s="1">
        <f t="shared" si="8"/>
        <v>0</v>
      </c>
      <c r="S14" s="1">
        <f t="shared" si="9"/>
        <v>0</v>
      </c>
      <c r="T14" s="23"/>
      <c r="U14" s="1">
        <f t="shared" si="10"/>
        <v>0</v>
      </c>
      <c r="V14" s="1">
        <f t="shared" si="11"/>
        <v>0</v>
      </c>
      <c r="W14" s="23"/>
      <c r="X14" s="1">
        <f t="shared" si="26"/>
        <v>0</v>
      </c>
      <c r="Y14" s="1">
        <f t="shared" si="13"/>
        <v>0</v>
      </c>
      <c r="Z14" s="23"/>
      <c r="AA14" s="1">
        <f t="shared" si="27"/>
        <v>0</v>
      </c>
      <c r="AB14" s="1">
        <f t="shared" si="15"/>
        <v>0</v>
      </c>
      <c r="AC14" s="23"/>
      <c r="AD14" s="1">
        <f t="shared" si="16"/>
        <v>0</v>
      </c>
      <c r="AE14" s="1">
        <f t="shared" si="17"/>
        <v>0</v>
      </c>
      <c r="AF14" s="23"/>
      <c r="AG14" s="1">
        <f t="shared" si="18"/>
        <v>0</v>
      </c>
      <c r="AH14" s="1">
        <f t="shared" si="19"/>
        <v>0</v>
      </c>
      <c r="AI14" s="1"/>
      <c r="AJ14" s="1">
        <f t="shared" si="20"/>
        <v>0</v>
      </c>
      <c r="AK14" s="1">
        <f t="shared" si="21"/>
        <v>0</v>
      </c>
      <c r="AL14" s="1"/>
      <c r="AM14" s="1">
        <f t="shared" si="22"/>
        <v>0</v>
      </c>
      <c r="AN14" s="1">
        <f t="shared" si="23"/>
        <v>0</v>
      </c>
      <c r="AO14" s="11">
        <f t="shared" si="24"/>
        <v>5.0000000000000001E-3</v>
      </c>
      <c r="AP14" s="12">
        <f t="shared" si="25"/>
        <v>9</v>
      </c>
    </row>
    <row r="15" spans="1:42">
      <c r="A15" s="53">
        <v>10</v>
      </c>
      <c r="B15" s="4" t="s">
        <v>32</v>
      </c>
      <c r="C15" s="64" t="s">
        <v>12</v>
      </c>
      <c r="D15" s="12">
        <v>165</v>
      </c>
      <c r="E15" s="23"/>
      <c r="F15" s="1">
        <f t="shared" si="0"/>
        <v>0</v>
      </c>
      <c r="G15" s="1">
        <f t="shared" si="1"/>
        <v>0</v>
      </c>
      <c r="H15" s="23"/>
      <c r="I15" s="1">
        <f t="shared" si="2"/>
        <v>0</v>
      </c>
      <c r="J15" s="1">
        <f t="shared" si="3"/>
        <v>0</v>
      </c>
      <c r="K15" s="23"/>
      <c r="L15" s="1">
        <f t="shared" si="4"/>
        <v>0</v>
      </c>
      <c r="M15" s="1">
        <f t="shared" si="5"/>
        <v>0</v>
      </c>
      <c r="N15" s="23">
        <v>5</v>
      </c>
      <c r="O15" s="1">
        <f t="shared" si="6"/>
        <v>0.5</v>
      </c>
      <c r="P15" s="1">
        <f t="shared" si="7"/>
        <v>82.5</v>
      </c>
      <c r="Q15" s="23"/>
      <c r="R15" s="1">
        <f t="shared" si="8"/>
        <v>0</v>
      </c>
      <c r="S15" s="1">
        <f t="shared" si="9"/>
        <v>0</v>
      </c>
      <c r="T15" s="23"/>
      <c r="U15" s="1">
        <f t="shared" si="10"/>
        <v>0</v>
      </c>
      <c r="V15" s="1">
        <f t="shared" si="11"/>
        <v>0</v>
      </c>
      <c r="W15" s="23"/>
      <c r="X15" s="1">
        <f t="shared" si="26"/>
        <v>0</v>
      </c>
      <c r="Y15" s="1">
        <f t="shared" si="13"/>
        <v>0</v>
      </c>
      <c r="Z15" s="23">
        <v>10</v>
      </c>
      <c r="AA15" s="1">
        <f t="shared" si="27"/>
        <v>0.3</v>
      </c>
      <c r="AB15" s="1">
        <f t="shared" si="15"/>
        <v>49.5</v>
      </c>
      <c r="AC15" s="23">
        <v>2.7</v>
      </c>
      <c r="AD15" s="1">
        <f t="shared" si="16"/>
        <v>8.1000000000000003E-2</v>
      </c>
      <c r="AE15" s="1">
        <f t="shared" si="17"/>
        <v>13.365</v>
      </c>
      <c r="AF15" s="23"/>
      <c r="AG15" s="1">
        <f t="shared" si="18"/>
        <v>0</v>
      </c>
      <c r="AH15" s="1">
        <f t="shared" si="19"/>
        <v>0</v>
      </c>
      <c r="AI15" s="1"/>
      <c r="AJ15" s="1">
        <f t="shared" si="20"/>
        <v>0</v>
      </c>
      <c r="AK15" s="1">
        <f t="shared" si="21"/>
        <v>0</v>
      </c>
      <c r="AL15" s="1"/>
      <c r="AM15" s="1">
        <f t="shared" si="22"/>
        <v>0</v>
      </c>
      <c r="AN15" s="1">
        <f t="shared" si="23"/>
        <v>0</v>
      </c>
      <c r="AO15" s="11">
        <f t="shared" si="24"/>
        <v>0.88100000000000001</v>
      </c>
      <c r="AP15" s="12">
        <f t="shared" si="25"/>
        <v>145.36500000000001</v>
      </c>
    </row>
    <row r="16" spans="1:42">
      <c r="A16" s="53">
        <v>11</v>
      </c>
      <c r="B16" s="3" t="s">
        <v>42</v>
      </c>
      <c r="C16" s="64" t="s">
        <v>12</v>
      </c>
      <c r="D16" s="12">
        <v>231.43</v>
      </c>
      <c r="E16" s="23">
        <v>3.4</v>
      </c>
      <c r="F16" s="1">
        <f t="shared" si="0"/>
        <v>0.13600000000000001</v>
      </c>
      <c r="G16" s="1">
        <f t="shared" si="1"/>
        <v>31.474480000000003</v>
      </c>
      <c r="H16" s="23"/>
      <c r="I16" s="1">
        <f t="shared" si="2"/>
        <v>0</v>
      </c>
      <c r="J16" s="1">
        <f t="shared" si="3"/>
        <v>0</v>
      </c>
      <c r="K16" s="23"/>
      <c r="L16" s="1">
        <f t="shared" si="4"/>
        <v>0</v>
      </c>
      <c r="M16" s="1">
        <f t="shared" si="5"/>
        <v>0</v>
      </c>
      <c r="N16" s="23"/>
      <c r="O16" s="1">
        <f t="shared" si="6"/>
        <v>0</v>
      </c>
      <c r="P16" s="1">
        <f t="shared" si="7"/>
        <v>0</v>
      </c>
      <c r="Q16" s="23"/>
      <c r="R16" s="1">
        <f t="shared" si="8"/>
        <v>0</v>
      </c>
      <c r="S16" s="1">
        <f t="shared" si="9"/>
        <v>0</v>
      </c>
      <c r="T16" s="23"/>
      <c r="U16" s="1">
        <f t="shared" si="10"/>
        <v>0</v>
      </c>
      <c r="V16" s="1">
        <f t="shared" si="11"/>
        <v>0</v>
      </c>
      <c r="W16" s="23"/>
      <c r="X16" s="1">
        <f t="shared" si="12"/>
        <v>0</v>
      </c>
      <c r="Y16" s="1">
        <f t="shared" si="13"/>
        <v>0</v>
      </c>
      <c r="Z16" s="23"/>
      <c r="AA16" s="1">
        <f t="shared" si="14"/>
        <v>0</v>
      </c>
      <c r="AB16" s="1">
        <f t="shared" si="15"/>
        <v>0</v>
      </c>
      <c r="AC16" s="23">
        <v>9.1</v>
      </c>
      <c r="AD16" s="1">
        <f t="shared" si="16"/>
        <v>0.27300000000000002</v>
      </c>
      <c r="AE16" s="1">
        <f t="shared" si="17"/>
        <v>63.18039000000001</v>
      </c>
      <c r="AF16" s="23"/>
      <c r="AG16" s="1">
        <f t="shared" si="18"/>
        <v>0</v>
      </c>
      <c r="AH16" s="1">
        <f t="shared" si="19"/>
        <v>0</v>
      </c>
      <c r="AI16" s="1"/>
      <c r="AJ16" s="1">
        <f t="shared" si="20"/>
        <v>0</v>
      </c>
      <c r="AK16" s="1">
        <f t="shared" si="21"/>
        <v>0</v>
      </c>
      <c r="AL16" s="1"/>
      <c r="AM16" s="1">
        <f t="shared" si="22"/>
        <v>0</v>
      </c>
      <c r="AN16" s="1">
        <f t="shared" si="23"/>
        <v>0</v>
      </c>
      <c r="AO16" s="11">
        <f t="shared" si="24"/>
        <v>0.40900000000000003</v>
      </c>
      <c r="AP16" s="12">
        <f t="shared" si="25"/>
        <v>94.654870000000017</v>
      </c>
    </row>
    <row r="17" spans="1:42">
      <c r="A17" s="53">
        <v>12</v>
      </c>
      <c r="B17" s="24" t="s">
        <v>59</v>
      </c>
      <c r="C17" s="64" t="s">
        <v>12</v>
      </c>
      <c r="D17" s="12">
        <v>54.29</v>
      </c>
      <c r="E17" s="23">
        <v>6.5</v>
      </c>
      <c r="F17" s="1">
        <f t="shared" si="0"/>
        <v>0.26</v>
      </c>
      <c r="G17" s="1">
        <f t="shared" si="1"/>
        <v>14.115400000000001</v>
      </c>
      <c r="H17" s="23"/>
      <c r="I17" s="1">
        <f t="shared" si="2"/>
        <v>0</v>
      </c>
      <c r="J17" s="1">
        <f t="shared" si="3"/>
        <v>0</v>
      </c>
      <c r="K17" s="23"/>
      <c r="L17" s="1">
        <f t="shared" si="4"/>
        <v>0</v>
      </c>
      <c r="M17" s="1">
        <f t="shared" si="5"/>
        <v>0</v>
      </c>
      <c r="N17" s="23"/>
      <c r="O17" s="1">
        <f t="shared" si="6"/>
        <v>0</v>
      </c>
      <c r="P17" s="1">
        <f t="shared" si="7"/>
        <v>0</v>
      </c>
      <c r="Q17" s="23"/>
      <c r="R17" s="1">
        <f t="shared" si="8"/>
        <v>0</v>
      </c>
      <c r="S17" s="1">
        <f t="shared" si="9"/>
        <v>0</v>
      </c>
      <c r="T17" s="23"/>
      <c r="U17" s="1">
        <f t="shared" si="10"/>
        <v>0</v>
      </c>
      <c r="V17" s="1">
        <f t="shared" si="11"/>
        <v>0</v>
      </c>
      <c r="W17" s="23"/>
      <c r="X17" s="1">
        <f t="shared" si="12"/>
        <v>0</v>
      </c>
      <c r="Y17" s="1">
        <f t="shared" si="13"/>
        <v>0</v>
      </c>
      <c r="Z17" s="23"/>
      <c r="AA17" s="1">
        <f t="shared" si="14"/>
        <v>0</v>
      </c>
      <c r="AB17" s="1">
        <f t="shared" si="15"/>
        <v>0</v>
      </c>
      <c r="AC17" s="23"/>
      <c r="AD17" s="1">
        <f t="shared" si="16"/>
        <v>0</v>
      </c>
      <c r="AE17" s="1">
        <f t="shared" si="17"/>
        <v>0</v>
      </c>
      <c r="AF17" s="23"/>
      <c r="AG17" s="1">
        <f t="shared" si="18"/>
        <v>0</v>
      </c>
      <c r="AH17" s="1">
        <f t="shared" si="19"/>
        <v>0</v>
      </c>
      <c r="AI17" s="1"/>
      <c r="AJ17" s="1">
        <f t="shared" si="20"/>
        <v>0</v>
      </c>
      <c r="AK17" s="1">
        <f t="shared" si="21"/>
        <v>0</v>
      </c>
      <c r="AL17" s="1"/>
      <c r="AM17" s="1">
        <f t="shared" si="22"/>
        <v>0</v>
      </c>
      <c r="AN17" s="1">
        <f t="shared" si="23"/>
        <v>0</v>
      </c>
      <c r="AO17" s="11">
        <f t="shared" si="24"/>
        <v>0.26</v>
      </c>
      <c r="AP17" s="12">
        <f t="shared" si="25"/>
        <v>14.115400000000001</v>
      </c>
    </row>
    <row r="18" spans="1:42">
      <c r="A18" s="53">
        <v>13</v>
      </c>
      <c r="B18" s="3" t="s">
        <v>62</v>
      </c>
      <c r="C18" s="64" t="s">
        <v>12</v>
      </c>
      <c r="D18" s="12">
        <v>150</v>
      </c>
      <c r="E18" s="23"/>
      <c r="F18" s="1">
        <f t="shared" si="0"/>
        <v>0</v>
      </c>
      <c r="G18" s="1">
        <f t="shared" si="1"/>
        <v>0</v>
      </c>
      <c r="H18" s="23"/>
      <c r="I18" s="1">
        <f t="shared" si="2"/>
        <v>0</v>
      </c>
      <c r="J18" s="1">
        <f t="shared" si="3"/>
        <v>0</v>
      </c>
      <c r="K18" s="23"/>
      <c r="L18" s="1">
        <f t="shared" si="4"/>
        <v>0</v>
      </c>
      <c r="M18" s="1">
        <f t="shared" si="5"/>
        <v>0</v>
      </c>
      <c r="N18" s="23">
        <v>20</v>
      </c>
      <c r="O18" s="1">
        <f t="shared" si="6"/>
        <v>2</v>
      </c>
      <c r="P18" s="1">
        <f t="shared" si="7"/>
        <v>300</v>
      </c>
      <c r="Q18" s="23"/>
      <c r="R18" s="1">
        <f t="shared" si="8"/>
        <v>0</v>
      </c>
      <c r="S18" s="1">
        <f t="shared" si="9"/>
        <v>0</v>
      </c>
      <c r="T18" s="23"/>
      <c r="U18" s="1">
        <f t="shared" si="10"/>
        <v>0</v>
      </c>
      <c r="V18" s="1">
        <f t="shared" si="11"/>
        <v>0</v>
      </c>
      <c r="W18" s="23"/>
      <c r="X18" s="1">
        <f t="shared" si="12"/>
        <v>0</v>
      </c>
      <c r="Y18" s="1">
        <f t="shared" si="13"/>
        <v>0</v>
      </c>
      <c r="Z18" s="23"/>
      <c r="AA18" s="1">
        <f t="shared" si="14"/>
        <v>0</v>
      </c>
      <c r="AB18" s="1">
        <f t="shared" si="15"/>
        <v>0</v>
      </c>
      <c r="AC18" s="23"/>
      <c r="AD18" s="1">
        <f t="shared" si="16"/>
        <v>0</v>
      </c>
      <c r="AE18" s="1">
        <f t="shared" si="17"/>
        <v>0</v>
      </c>
      <c r="AF18" s="23"/>
      <c r="AG18" s="1">
        <f t="shared" si="18"/>
        <v>0</v>
      </c>
      <c r="AH18" s="1">
        <f t="shared" si="19"/>
        <v>0</v>
      </c>
      <c r="AI18" s="1"/>
      <c r="AJ18" s="1">
        <f t="shared" si="20"/>
        <v>0</v>
      </c>
      <c r="AK18" s="1">
        <f t="shared" si="21"/>
        <v>0</v>
      </c>
      <c r="AL18" s="1"/>
      <c r="AM18" s="1">
        <f t="shared" si="22"/>
        <v>0</v>
      </c>
      <c r="AN18" s="1">
        <f t="shared" si="23"/>
        <v>0</v>
      </c>
      <c r="AO18" s="11">
        <f t="shared" si="24"/>
        <v>2</v>
      </c>
      <c r="AP18" s="12">
        <f t="shared" si="25"/>
        <v>300</v>
      </c>
    </row>
    <row r="19" spans="1:42">
      <c r="A19" s="53">
        <v>14</v>
      </c>
      <c r="B19" s="3" t="s">
        <v>74</v>
      </c>
      <c r="C19" s="64" t="s">
        <v>12</v>
      </c>
      <c r="D19" s="12">
        <v>93.75</v>
      </c>
      <c r="E19" s="23"/>
      <c r="F19" s="1">
        <f t="shared" si="0"/>
        <v>0</v>
      </c>
      <c r="G19" s="1">
        <f t="shared" si="1"/>
        <v>0</v>
      </c>
      <c r="H19" s="23"/>
      <c r="I19" s="1">
        <f t="shared" si="2"/>
        <v>0</v>
      </c>
      <c r="J19" s="1">
        <f t="shared" si="3"/>
        <v>0</v>
      </c>
      <c r="K19" s="23"/>
      <c r="L19" s="1">
        <f t="shared" si="4"/>
        <v>0</v>
      </c>
      <c r="M19" s="1">
        <f t="shared" si="5"/>
        <v>0</v>
      </c>
      <c r="N19" s="23"/>
      <c r="O19" s="1">
        <f t="shared" si="6"/>
        <v>0</v>
      </c>
      <c r="P19" s="1">
        <f t="shared" si="7"/>
        <v>0</v>
      </c>
      <c r="Q19" s="23">
        <v>92</v>
      </c>
      <c r="R19" s="1">
        <f t="shared" si="8"/>
        <v>18.399999999999999</v>
      </c>
      <c r="S19" s="1">
        <f t="shared" si="9"/>
        <v>1724.9999999999998</v>
      </c>
      <c r="T19" s="23"/>
      <c r="U19" s="1">
        <f t="shared" si="10"/>
        <v>0</v>
      </c>
      <c r="V19" s="1">
        <f t="shared" si="11"/>
        <v>0</v>
      </c>
      <c r="W19" s="23"/>
      <c r="X19" s="1">
        <f t="shared" si="12"/>
        <v>0</v>
      </c>
      <c r="Y19" s="1">
        <f t="shared" si="13"/>
        <v>0</v>
      </c>
      <c r="Z19" s="23"/>
      <c r="AA19" s="1">
        <f t="shared" si="14"/>
        <v>0</v>
      </c>
      <c r="AB19" s="1">
        <f t="shared" si="15"/>
        <v>0</v>
      </c>
      <c r="AC19" s="23"/>
      <c r="AD19" s="1">
        <f t="shared" si="16"/>
        <v>0</v>
      </c>
      <c r="AE19" s="1">
        <f t="shared" si="17"/>
        <v>0</v>
      </c>
      <c r="AF19" s="23"/>
      <c r="AG19" s="1">
        <f t="shared" si="18"/>
        <v>0</v>
      </c>
      <c r="AH19" s="1">
        <f t="shared" si="19"/>
        <v>0</v>
      </c>
      <c r="AI19" s="1"/>
      <c r="AJ19" s="1">
        <f t="shared" si="20"/>
        <v>0</v>
      </c>
      <c r="AK19" s="1">
        <f t="shared" si="21"/>
        <v>0</v>
      </c>
      <c r="AL19" s="1"/>
      <c r="AM19" s="1">
        <f t="shared" si="22"/>
        <v>0</v>
      </c>
      <c r="AN19" s="1">
        <f t="shared" si="23"/>
        <v>0</v>
      </c>
      <c r="AO19" s="11">
        <f t="shared" si="24"/>
        <v>18.399999999999999</v>
      </c>
      <c r="AP19" s="12">
        <f t="shared" si="25"/>
        <v>1724.9999999999998</v>
      </c>
    </row>
    <row r="20" spans="1:42">
      <c r="A20" s="53">
        <v>15</v>
      </c>
      <c r="B20" s="3" t="s">
        <v>58</v>
      </c>
      <c r="C20" s="64" t="s">
        <v>12</v>
      </c>
      <c r="D20" s="12">
        <v>360</v>
      </c>
      <c r="E20" s="23">
        <v>93</v>
      </c>
      <c r="F20" s="1">
        <f t="shared" si="0"/>
        <v>3.72</v>
      </c>
      <c r="G20" s="1">
        <f t="shared" si="1"/>
        <v>1339.2</v>
      </c>
      <c r="H20" s="23"/>
      <c r="I20" s="1">
        <f t="shared" si="2"/>
        <v>0</v>
      </c>
      <c r="J20" s="1">
        <f t="shared" si="3"/>
        <v>0</v>
      </c>
      <c r="K20" s="23"/>
      <c r="L20" s="1">
        <f t="shared" si="4"/>
        <v>0</v>
      </c>
      <c r="M20" s="1">
        <f t="shared" si="5"/>
        <v>0</v>
      </c>
      <c r="N20" s="23"/>
      <c r="O20" s="1">
        <f t="shared" si="6"/>
        <v>0</v>
      </c>
      <c r="P20" s="1">
        <f t="shared" si="7"/>
        <v>0</v>
      </c>
      <c r="Q20" s="23"/>
      <c r="R20" s="1">
        <f t="shared" si="8"/>
        <v>0</v>
      </c>
      <c r="S20" s="1">
        <f t="shared" si="9"/>
        <v>0</v>
      </c>
      <c r="T20" s="23"/>
      <c r="U20" s="1">
        <f t="shared" si="10"/>
        <v>0</v>
      </c>
      <c r="V20" s="1">
        <f t="shared" si="11"/>
        <v>0</v>
      </c>
      <c r="W20" s="23"/>
      <c r="X20" s="1">
        <f t="shared" si="12"/>
        <v>0</v>
      </c>
      <c r="Y20" s="1">
        <f t="shared" si="13"/>
        <v>0</v>
      </c>
      <c r="Z20" s="23"/>
      <c r="AA20" s="1">
        <f t="shared" si="14"/>
        <v>0</v>
      </c>
      <c r="AB20" s="1">
        <f t="shared" si="15"/>
        <v>0</v>
      </c>
      <c r="AC20" s="23"/>
      <c r="AD20" s="1">
        <f t="shared" si="16"/>
        <v>0</v>
      </c>
      <c r="AE20" s="1">
        <f t="shared" si="17"/>
        <v>0</v>
      </c>
      <c r="AF20" s="23"/>
      <c r="AG20" s="1">
        <f t="shared" si="18"/>
        <v>0</v>
      </c>
      <c r="AH20" s="1">
        <f t="shared" si="19"/>
        <v>0</v>
      </c>
      <c r="AI20" s="1"/>
      <c r="AJ20" s="1">
        <f t="shared" si="20"/>
        <v>0</v>
      </c>
      <c r="AK20" s="1">
        <f t="shared" si="21"/>
        <v>0</v>
      </c>
      <c r="AL20" s="1"/>
      <c r="AM20" s="1">
        <f t="shared" si="22"/>
        <v>0</v>
      </c>
      <c r="AN20" s="1">
        <f t="shared" si="23"/>
        <v>0</v>
      </c>
      <c r="AO20" s="11">
        <f t="shared" si="24"/>
        <v>3.72</v>
      </c>
      <c r="AP20" s="12">
        <f t="shared" si="25"/>
        <v>1339.2</v>
      </c>
    </row>
    <row r="21" spans="1:42">
      <c r="A21" s="53">
        <v>16</v>
      </c>
      <c r="B21" s="3" t="s">
        <v>17</v>
      </c>
      <c r="C21" s="64" t="s">
        <v>12</v>
      </c>
      <c r="D21" s="12">
        <v>68</v>
      </c>
      <c r="E21" s="23"/>
      <c r="F21" s="1">
        <f t="shared" si="0"/>
        <v>0</v>
      </c>
      <c r="G21" s="1">
        <f t="shared" si="1"/>
        <v>0</v>
      </c>
      <c r="H21" s="23"/>
      <c r="I21" s="1">
        <f t="shared" si="2"/>
        <v>0</v>
      </c>
      <c r="J21" s="1">
        <f t="shared" si="3"/>
        <v>0</v>
      </c>
      <c r="K21" s="23">
        <v>30</v>
      </c>
      <c r="L21" s="1">
        <f t="shared" si="4"/>
        <v>3</v>
      </c>
      <c r="M21" s="1">
        <f t="shared" si="5"/>
        <v>204</v>
      </c>
      <c r="N21" s="23"/>
      <c r="O21" s="1">
        <f t="shared" si="6"/>
        <v>0</v>
      </c>
      <c r="P21" s="1">
        <f t="shared" si="7"/>
        <v>0</v>
      </c>
      <c r="Q21" s="23"/>
      <c r="R21" s="1">
        <f t="shared" si="8"/>
        <v>0</v>
      </c>
      <c r="S21" s="1">
        <f t="shared" si="9"/>
        <v>0</v>
      </c>
      <c r="T21" s="23"/>
      <c r="U21" s="1">
        <f t="shared" si="10"/>
        <v>0</v>
      </c>
      <c r="V21" s="1">
        <f t="shared" si="11"/>
        <v>0</v>
      </c>
      <c r="W21" s="23"/>
      <c r="X21" s="1">
        <f t="shared" si="12"/>
        <v>0</v>
      </c>
      <c r="Y21" s="1">
        <f t="shared" si="13"/>
        <v>0</v>
      </c>
      <c r="Z21" s="23"/>
      <c r="AA21" s="1">
        <f t="shared" si="14"/>
        <v>0</v>
      </c>
      <c r="AB21" s="1">
        <f t="shared" si="15"/>
        <v>0</v>
      </c>
      <c r="AC21" s="23"/>
      <c r="AD21" s="1">
        <f t="shared" si="16"/>
        <v>0</v>
      </c>
      <c r="AE21" s="1">
        <f t="shared" si="17"/>
        <v>0</v>
      </c>
      <c r="AF21" s="23"/>
      <c r="AG21" s="1">
        <f t="shared" si="18"/>
        <v>0</v>
      </c>
      <c r="AH21" s="1">
        <f t="shared" si="19"/>
        <v>0</v>
      </c>
      <c r="AI21" s="1"/>
      <c r="AJ21" s="1">
        <f t="shared" si="20"/>
        <v>0</v>
      </c>
      <c r="AK21" s="1">
        <f t="shared" si="21"/>
        <v>0</v>
      </c>
      <c r="AL21" s="1"/>
      <c r="AM21" s="1">
        <f t="shared" si="22"/>
        <v>0</v>
      </c>
      <c r="AN21" s="1">
        <f t="shared" si="23"/>
        <v>0</v>
      </c>
      <c r="AO21" s="11">
        <f t="shared" si="24"/>
        <v>3</v>
      </c>
      <c r="AP21" s="12">
        <f t="shared" si="25"/>
        <v>204</v>
      </c>
    </row>
    <row r="22" spans="1:42">
      <c r="A22" s="53">
        <v>17</v>
      </c>
      <c r="B22" s="3" t="s">
        <v>77</v>
      </c>
      <c r="C22" s="64" t="s">
        <v>12</v>
      </c>
      <c r="D22" s="12">
        <v>350</v>
      </c>
      <c r="E22" s="23"/>
      <c r="F22" s="1">
        <f t="shared" si="0"/>
        <v>0</v>
      </c>
      <c r="G22" s="1">
        <f t="shared" si="1"/>
        <v>0</v>
      </c>
      <c r="H22" s="23"/>
      <c r="I22" s="1">
        <f t="shared" si="2"/>
        <v>0</v>
      </c>
      <c r="J22" s="1">
        <f t="shared" si="3"/>
        <v>0</v>
      </c>
      <c r="K22" s="23"/>
      <c r="L22" s="1">
        <f t="shared" si="4"/>
        <v>0</v>
      </c>
      <c r="M22" s="1">
        <f t="shared" si="5"/>
        <v>0</v>
      </c>
      <c r="N22" s="23"/>
      <c r="O22" s="1">
        <f t="shared" si="6"/>
        <v>0</v>
      </c>
      <c r="P22" s="1">
        <f t="shared" si="7"/>
        <v>0</v>
      </c>
      <c r="Q22" s="23"/>
      <c r="R22" s="1">
        <f t="shared" si="8"/>
        <v>0</v>
      </c>
      <c r="S22" s="1">
        <f t="shared" si="9"/>
        <v>0</v>
      </c>
      <c r="T22" s="23"/>
      <c r="U22" s="1">
        <f t="shared" si="10"/>
        <v>0</v>
      </c>
      <c r="V22" s="1">
        <f t="shared" si="11"/>
        <v>0</v>
      </c>
      <c r="W22" s="23"/>
      <c r="X22" s="1">
        <f t="shared" si="12"/>
        <v>0</v>
      </c>
      <c r="Y22" s="1">
        <f t="shared" si="13"/>
        <v>0</v>
      </c>
      <c r="Z22" s="23"/>
      <c r="AA22" s="1">
        <f t="shared" si="14"/>
        <v>0</v>
      </c>
      <c r="AB22" s="1">
        <f t="shared" si="15"/>
        <v>0</v>
      </c>
      <c r="AC22" s="23">
        <v>67.2</v>
      </c>
      <c r="AD22" s="1">
        <f t="shared" si="16"/>
        <v>2.016</v>
      </c>
      <c r="AE22" s="1">
        <f t="shared" si="17"/>
        <v>705.6</v>
      </c>
      <c r="AF22" s="23"/>
      <c r="AG22" s="1">
        <f t="shared" si="18"/>
        <v>0</v>
      </c>
      <c r="AH22" s="1">
        <f t="shared" si="19"/>
        <v>0</v>
      </c>
      <c r="AI22" s="1"/>
      <c r="AJ22" s="1">
        <f t="shared" si="20"/>
        <v>0</v>
      </c>
      <c r="AK22" s="1">
        <f t="shared" si="21"/>
        <v>0</v>
      </c>
      <c r="AL22" s="1"/>
      <c r="AM22" s="1">
        <f t="shared" si="22"/>
        <v>0</v>
      </c>
      <c r="AN22" s="1">
        <f t="shared" si="23"/>
        <v>0</v>
      </c>
      <c r="AO22" s="11">
        <f t="shared" si="24"/>
        <v>2.016</v>
      </c>
      <c r="AP22" s="12">
        <f t="shared" si="25"/>
        <v>705.6</v>
      </c>
    </row>
    <row r="23" spans="1:42">
      <c r="A23" s="53">
        <v>18</v>
      </c>
      <c r="B23" s="3" t="s">
        <v>78</v>
      </c>
      <c r="C23" s="64" t="s">
        <v>12</v>
      </c>
      <c r="D23" s="12">
        <v>44</v>
      </c>
      <c r="E23" s="23"/>
      <c r="F23" s="1">
        <f t="shared" si="0"/>
        <v>0</v>
      </c>
      <c r="G23" s="1">
        <f t="shared" si="1"/>
        <v>0</v>
      </c>
      <c r="H23" s="23"/>
      <c r="I23" s="1">
        <f t="shared" si="2"/>
        <v>0</v>
      </c>
      <c r="J23" s="1">
        <f t="shared" si="3"/>
        <v>0</v>
      </c>
      <c r="K23" s="23"/>
      <c r="L23" s="1">
        <f t="shared" si="4"/>
        <v>0</v>
      </c>
      <c r="M23" s="1">
        <f t="shared" si="5"/>
        <v>0</v>
      </c>
      <c r="N23" s="23"/>
      <c r="O23" s="1">
        <f t="shared" si="6"/>
        <v>0</v>
      </c>
      <c r="P23" s="1">
        <f t="shared" si="7"/>
        <v>0</v>
      </c>
      <c r="Q23" s="23"/>
      <c r="R23" s="1">
        <f t="shared" si="8"/>
        <v>0</v>
      </c>
      <c r="S23" s="1">
        <f t="shared" si="9"/>
        <v>0</v>
      </c>
      <c r="T23" s="23"/>
      <c r="U23" s="1">
        <f t="shared" si="10"/>
        <v>0</v>
      </c>
      <c r="V23" s="1">
        <f t="shared" si="11"/>
        <v>0</v>
      </c>
      <c r="W23" s="23"/>
      <c r="X23" s="1">
        <f t="shared" si="12"/>
        <v>0</v>
      </c>
      <c r="Y23" s="1">
        <f t="shared" si="13"/>
        <v>0</v>
      </c>
      <c r="Z23" s="23"/>
      <c r="AA23" s="1">
        <f t="shared" si="14"/>
        <v>0</v>
      </c>
      <c r="AB23" s="1">
        <f t="shared" si="15"/>
        <v>0</v>
      </c>
      <c r="AC23" s="23">
        <v>2.7</v>
      </c>
      <c r="AD23" s="1">
        <f t="shared" si="16"/>
        <v>8.1000000000000003E-2</v>
      </c>
      <c r="AE23" s="1">
        <f t="shared" si="17"/>
        <v>3.5640000000000001</v>
      </c>
      <c r="AF23" s="23"/>
      <c r="AG23" s="1">
        <f t="shared" si="18"/>
        <v>0</v>
      </c>
      <c r="AH23" s="1">
        <f t="shared" si="19"/>
        <v>0</v>
      </c>
      <c r="AI23" s="1"/>
      <c r="AJ23" s="1">
        <f t="shared" si="20"/>
        <v>0</v>
      </c>
      <c r="AK23" s="1">
        <f t="shared" si="21"/>
        <v>0</v>
      </c>
      <c r="AL23" s="1"/>
      <c r="AM23" s="1">
        <f t="shared" si="22"/>
        <v>0</v>
      </c>
      <c r="AN23" s="1">
        <f t="shared" si="23"/>
        <v>0</v>
      </c>
      <c r="AO23" s="11">
        <f t="shared" si="24"/>
        <v>8.1000000000000003E-2</v>
      </c>
      <c r="AP23" s="12">
        <f t="shared" si="25"/>
        <v>3.5640000000000001</v>
      </c>
    </row>
    <row r="24" spans="1:42">
      <c r="A24" s="53">
        <v>19</v>
      </c>
      <c r="B24" s="3" t="s">
        <v>51</v>
      </c>
      <c r="C24" s="64" t="s">
        <v>52</v>
      </c>
      <c r="D24" s="12">
        <v>8.6999999999999993</v>
      </c>
      <c r="E24" s="23">
        <v>0.1</v>
      </c>
      <c r="F24" s="1">
        <f>E24*$E$5</f>
        <v>4</v>
      </c>
      <c r="G24" s="1">
        <f t="shared" si="1"/>
        <v>34.799999999999997</v>
      </c>
      <c r="H24" s="23"/>
      <c r="I24" s="1">
        <f t="shared" si="2"/>
        <v>0</v>
      </c>
      <c r="J24" s="1">
        <f t="shared" si="3"/>
        <v>0</v>
      </c>
      <c r="K24" s="23"/>
      <c r="L24" s="1">
        <f t="shared" si="4"/>
        <v>0</v>
      </c>
      <c r="M24" s="1">
        <f t="shared" si="5"/>
        <v>0</v>
      </c>
      <c r="N24" s="23"/>
      <c r="O24" s="1">
        <f t="shared" si="6"/>
        <v>0</v>
      </c>
      <c r="P24" s="1">
        <f t="shared" si="7"/>
        <v>0</v>
      </c>
      <c r="Q24" s="23"/>
      <c r="R24" s="1">
        <f t="shared" si="8"/>
        <v>0</v>
      </c>
      <c r="S24" s="1">
        <f t="shared" si="9"/>
        <v>0</v>
      </c>
      <c r="T24" s="23"/>
      <c r="U24" s="1">
        <f t="shared" si="10"/>
        <v>0</v>
      </c>
      <c r="V24" s="1">
        <f t="shared" si="11"/>
        <v>0</v>
      </c>
      <c r="W24" s="23"/>
      <c r="X24" s="1">
        <f t="shared" si="12"/>
        <v>0</v>
      </c>
      <c r="Y24" s="1">
        <f t="shared" si="13"/>
        <v>0</v>
      </c>
      <c r="Z24" s="23"/>
      <c r="AA24" s="1">
        <f t="shared" si="14"/>
        <v>0</v>
      </c>
      <c r="AB24" s="1">
        <f t="shared" si="15"/>
        <v>0</v>
      </c>
      <c r="AC24" s="23"/>
      <c r="AD24" s="1">
        <f t="shared" si="16"/>
        <v>0</v>
      </c>
      <c r="AE24" s="1">
        <f t="shared" si="17"/>
        <v>0</v>
      </c>
      <c r="AF24" s="23"/>
      <c r="AG24" s="1">
        <f t="shared" si="18"/>
        <v>0</v>
      </c>
      <c r="AH24" s="1">
        <f t="shared" si="19"/>
        <v>0</v>
      </c>
      <c r="AI24" s="1"/>
      <c r="AJ24" s="1">
        <f t="shared" si="20"/>
        <v>0</v>
      </c>
      <c r="AK24" s="1">
        <f t="shared" si="21"/>
        <v>0</v>
      </c>
      <c r="AL24" s="1"/>
      <c r="AM24" s="1">
        <f t="shared" si="22"/>
        <v>0</v>
      </c>
      <c r="AN24" s="1">
        <f t="shared" si="23"/>
        <v>0</v>
      </c>
      <c r="AO24" s="11">
        <f t="shared" si="24"/>
        <v>4</v>
      </c>
      <c r="AP24" s="12">
        <f t="shared" si="25"/>
        <v>34.799999999999997</v>
      </c>
    </row>
    <row r="25" spans="1:42">
      <c r="A25" s="53">
        <v>20</v>
      </c>
      <c r="B25" s="3" t="s">
        <v>56</v>
      </c>
      <c r="C25" s="64" t="s">
        <v>12</v>
      </c>
      <c r="D25" s="12">
        <v>146.66999999999999</v>
      </c>
      <c r="E25" s="23">
        <v>3.4</v>
      </c>
      <c r="F25" s="1">
        <f t="shared" si="0"/>
        <v>0.13600000000000001</v>
      </c>
      <c r="G25" s="1">
        <f t="shared" si="1"/>
        <v>19.947119999999998</v>
      </c>
      <c r="H25" s="23"/>
      <c r="I25" s="1">
        <f t="shared" si="2"/>
        <v>0</v>
      </c>
      <c r="J25" s="1">
        <f t="shared" si="3"/>
        <v>0</v>
      </c>
      <c r="K25" s="23"/>
      <c r="L25" s="1">
        <f t="shared" si="4"/>
        <v>0</v>
      </c>
      <c r="M25" s="1">
        <f t="shared" si="5"/>
        <v>0</v>
      </c>
      <c r="N25" s="23"/>
      <c r="O25" s="1">
        <f t="shared" si="6"/>
        <v>0</v>
      </c>
      <c r="P25" s="1">
        <f t="shared" si="7"/>
        <v>0</v>
      </c>
      <c r="Q25" s="23"/>
      <c r="R25" s="1">
        <f t="shared" si="8"/>
        <v>0</v>
      </c>
      <c r="S25" s="1">
        <f t="shared" si="9"/>
        <v>0</v>
      </c>
      <c r="T25" s="23"/>
      <c r="U25" s="1">
        <f t="shared" si="10"/>
        <v>0</v>
      </c>
      <c r="V25" s="1">
        <f t="shared" si="11"/>
        <v>0</v>
      </c>
      <c r="W25" s="23"/>
      <c r="X25" s="1">
        <f t="shared" si="12"/>
        <v>0</v>
      </c>
      <c r="Y25" s="1">
        <f t="shared" si="13"/>
        <v>0</v>
      </c>
      <c r="Z25" s="23"/>
      <c r="AA25" s="1">
        <f t="shared" si="14"/>
        <v>0</v>
      </c>
      <c r="AB25" s="1">
        <f t="shared" si="15"/>
        <v>0</v>
      </c>
      <c r="AC25" s="23"/>
      <c r="AD25" s="1">
        <f t="shared" si="16"/>
        <v>0</v>
      </c>
      <c r="AE25" s="1">
        <f t="shared" si="17"/>
        <v>0</v>
      </c>
      <c r="AF25" s="23"/>
      <c r="AG25" s="1">
        <f t="shared" si="18"/>
        <v>0</v>
      </c>
      <c r="AH25" s="1">
        <f t="shared" si="19"/>
        <v>0</v>
      </c>
      <c r="AI25" s="1"/>
      <c r="AJ25" s="1">
        <f t="shared" si="20"/>
        <v>0</v>
      </c>
      <c r="AK25" s="1">
        <f t="shared" si="21"/>
        <v>0</v>
      </c>
      <c r="AL25" s="1"/>
      <c r="AM25" s="1">
        <f t="shared" si="22"/>
        <v>0</v>
      </c>
      <c r="AN25" s="1">
        <f t="shared" si="23"/>
        <v>0</v>
      </c>
      <c r="AO25" s="11">
        <f t="shared" si="24"/>
        <v>0.13600000000000001</v>
      </c>
      <c r="AP25" s="12">
        <f t="shared" si="25"/>
        <v>19.947119999999998</v>
      </c>
    </row>
    <row r="26" spans="1:42">
      <c r="A26" s="53">
        <v>21</v>
      </c>
      <c r="B26" s="3" t="s">
        <v>34</v>
      </c>
      <c r="C26" s="64" t="s">
        <v>12</v>
      </c>
      <c r="D26" s="12">
        <v>750</v>
      </c>
      <c r="E26" s="23"/>
      <c r="F26" s="1">
        <f t="shared" si="0"/>
        <v>0</v>
      </c>
      <c r="G26" s="1">
        <f t="shared" si="1"/>
        <v>0</v>
      </c>
      <c r="H26" s="23">
        <v>1</v>
      </c>
      <c r="I26" s="1">
        <f t="shared" si="2"/>
        <v>0.04</v>
      </c>
      <c r="J26" s="1">
        <f t="shared" si="3"/>
        <v>30</v>
      </c>
      <c r="K26" s="23"/>
      <c r="L26" s="1">
        <f t="shared" si="4"/>
        <v>0</v>
      </c>
      <c r="M26" s="1">
        <f t="shared" si="5"/>
        <v>0</v>
      </c>
      <c r="N26" s="23"/>
      <c r="O26" s="1">
        <f t="shared" si="6"/>
        <v>0</v>
      </c>
      <c r="P26" s="1">
        <f t="shared" si="7"/>
        <v>0</v>
      </c>
      <c r="Q26" s="23"/>
      <c r="R26" s="1">
        <f t="shared" si="8"/>
        <v>0</v>
      </c>
      <c r="S26" s="1">
        <f t="shared" si="9"/>
        <v>0</v>
      </c>
      <c r="T26" s="23"/>
      <c r="U26" s="1">
        <f t="shared" si="10"/>
        <v>0</v>
      </c>
      <c r="V26" s="1">
        <f t="shared" si="11"/>
        <v>0</v>
      </c>
      <c r="W26" s="23"/>
      <c r="X26" s="1">
        <f t="shared" si="12"/>
        <v>0</v>
      </c>
      <c r="Y26" s="1">
        <f t="shared" si="13"/>
        <v>0</v>
      </c>
      <c r="Z26" s="23"/>
      <c r="AA26" s="1">
        <f t="shared" si="14"/>
        <v>0</v>
      </c>
      <c r="AB26" s="1">
        <f t="shared" si="15"/>
        <v>0</v>
      </c>
      <c r="AC26" s="23"/>
      <c r="AD26" s="1">
        <f t="shared" si="16"/>
        <v>0</v>
      </c>
      <c r="AE26" s="1">
        <f t="shared" si="17"/>
        <v>0</v>
      </c>
      <c r="AF26" s="23"/>
      <c r="AG26" s="1">
        <f t="shared" si="18"/>
        <v>0</v>
      </c>
      <c r="AH26" s="1">
        <f t="shared" si="19"/>
        <v>0</v>
      </c>
      <c r="AI26" s="1"/>
      <c r="AJ26" s="1">
        <f t="shared" si="20"/>
        <v>0</v>
      </c>
      <c r="AK26" s="1">
        <f t="shared" si="21"/>
        <v>0</v>
      </c>
      <c r="AL26" s="1"/>
      <c r="AM26" s="1">
        <f t="shared" si="22"/>
        <v>0</v>
      </c>
      <c r="AN26" s="1">
        <f t="shared" si="23"/>
        <v>0</v>
      </c>
      <c r="AO26" s="11">
        <f t="shared" si="24"/>
        <v>0.04</v>
      </c>
      <c r="AP26" s="12">
        <f t="shared" si="25"/>
        <v>30</v>
      </c>
    </row>
    <row r="27" spans="1:42">
      <c r="A27" s="53">
        <v>22</v>
      </c>
      <c r="B27" s="3" t="s">
        <v>68</v>
      </c>
      <c r="C27" s="64" t="s">
        <v>52</v>
      </c>
      <c r="D27" s="12">
        <v>2.76</v>
      </c>
      <c r="E27" s="23"/>
      <c r="F27" s="1">
        <f t="shared" si="0"/>
        <v>0</v>
      </c>
      <c r="G27" s="1">
        <f t="shared" si="1"/>
        <v>0</v>
      </c>
      <c r="H27" s="23"/>
      <c r="I27" s="1">
        <f t="shared" si="2"/>
        <v>0</v>
      </c>
      <c r="J27" s="1">
        <f t="shared" si="3"/>
        <v>0</v>
      </c>
      <c r="K27" s="23"/>
      <c r="L27" s="1">
        <f t="shared" si="4"/>
        <v>0</v>
      </c>
      <c r="M27" s="1">
        <f t="shared" si="5"/>
        <v>0</v>
      </c>
      <c r="N27" s="23"/>
      <c r="O27" s="1">
        <f t="shared" si="6"/>
        <v>0</v>
      </c>
      <c r="P27" s="1">
        <f t="shared" si="7"/>
        <v>0</v>
      </c>
      <c r="Q27" s="23"/>
      <c r="R27" s="1">
        <f t="shared" si="8"/>
        <v>0</v>
      </c>
      <c r="S27" s="1">
        <f t="shared" si="9"/>
        <v>0</v>
      </c>
      <c r="T27" s="23">
        <v>1</v>
      </c>
      <c r="U27" s="1">
        <f>T27*$T$5</f>
        <v>200</v>
      </c>
      <c r="V27" s="1">
        <f t="shared" si="11"/>
        <v>552</v>
      </c>
      <c r="W27" s="23"/>
      <c r="X27" s="1">
        <f t="shared" si="12"/>
        <v>0</v>
      </c>
      <c r="Y27" s="1">
        <f t="shared" si="13"/>
        <v>0</v>
      </c>
      <c r="Z27" s="23"/>
      <c r="AA27" s="1">
        <f t="shared" si="14"/>
        <v>0</v>
      </c>
      <c r="AB27" s="1">
        <f t="shared" si="15"/>
        <v>0</v>
      </c>
      <c r="AC27" s="23"/>
      <c r="AD27" s="1">
        <f t="shared" si="16"/>
        <v>0</v>
      </c>
      <c r="AE27" s="1">
        <f t="shared" si="17"/>
        <v>0</v>
      </c>
      <c r="AF27" s="23"/>
      <c r="AG27" s="1">
        <f t="shared" si="18"/>
        <v>0</v>
      </c>
      <c r="AH27" s="1">
        <f t="shared" si="19"/>
        <v>0</v>
      </c>
      <c r="AI27" s="1"/>
      <c r="AJ27" s="1">
        <f t="shared" si="20"/>
        <v>0</v>
      </c>
      <c r="AK27" s="1">
        <f t="shared" si="21"/>
        <v>0</v>
      </c>
      <c r="AL27" s="1"/>
      <c r="AM27" s="1">
        <f t="shared" si="22"/>
        <v>0</v>
      </c>
      <c r="AN27" s="1">
        <f t="shared" si="23"/>
        <v>0</v>
      </c>
      <c r="AO27" s="11">
        <f t="shared" si="24"/>
        <v>200</v>
      </c>
      <c r="AP27" s="12">
        <f t="shared" si="25"/>
        <v>552</v>
      </c>
    </row>
    <row r="28" spans="1:42">
      <c r="A28" s="53">
        <v>23</v>
      </c>
      <c r="B28" s="24" t="s">
        <v>85</v>
      </c>
      <c r="C28" s="64" t="s">
        <v>12</v>
      </c>
      <c r="D28" s="12">
        <v>342.11</v>
      </c>
      <c r="E28" s="23">
        <v>20</v>
      </c>
      <c r="F28" s="1">
        <f t="shared" si="0"/>
        <v>0.8</v>
      </c>
      <c r="G28" s="1">
        <f t="shared" si="1"/>
        <v>273.68800000000005</v>
      </c>
      <c r="H28" s="23"/>
      <c r="I28" s="1">
        <f t="shared" si="2"/>
        <v>0</v>
      </c>
      <c r="J28" s="1">
        <f t="shared" si="3"/>
        <v>0</v>
      </c>
      <c r="K28" s="23"/>
      <c r="L28" s="1">
        <f t="shared" si="4"/>
        <v>0</v>
      </c>
      <c r="M28" s="1">
        <f t="shared" si="5"/>
        <v>0</v>
      </c>
      <c r="N28" s="23"/>
      <c r="O28" s="1">
        <f t="shared" si="6"/>
        <v>0</v>
      </c>
      <c r="P28" s="1">
        <f t="shared" si="7"/>
        <v>0</v>
      </c>
      <c r="Q28" s="23"/>
      <c r="R28" s="1">
        <f t="shared" si="8"/>
        <v>0</v>
      </c>
      <c r="S28" s="1">
        <f t="shared" si="9"/>
        <v>0</v>
      </c>
      <c r="T28" s="23"/>
      <c r="U28" s="1">
        <f t="shared" si="10"/>
        <v>0</v>
      </c>
      <c r="V28" s="1">
        <f t="shared" si="11"/>
        <v>0</v>
      </c>
      <c r="W28" s="23"/>
      <c r="X28" s="1">
        <f t="shared" si="12"/>
        <v>0</v>
      </c>
      <c r="Y28" s="1">
        <f t="shared" si="13"/>
        <v>0</v>
      </c>
      <c r="Z28" s="23"/>
      <c r="AA28" s="1">
        <f t="shared" si="14"/>
        <v>0</v>
      </c>
      <c r="AB28" s="1">
        <f t="shared" si="15"/>
        <v>0</v>
      </c>
      <c r="AC28" s="23"/>
      <c r="AD28" s="1">
        <f t="shared" si="16"/>
        <v>0</v>
      </c>
      <c r="AE28" s="1">
        <f t="shared" si="17"/>
        <v>0</v>
      </c>
      <c r="AF28" s="23"/>
      <c r="AG28" s="1">
        <f t="shared" si="18"/>
        <v>0</v>
      </c>
      <c r="AH28" s="1">
        <f t="shared" si="19"/>
        <v>0</v>
      </c>
      <c r="AI28" s="1"/>
      <c r="AJ28" s="1">
        <f t="shared" si="20"/>
        <v>0</v>
      </c>
      <c r="AK28" s="1">
        <f t="shared" si="21"/>
        <v>0</v>
      </c>
      <c r="AL28" s="1"/>
      <c r="AM28" s="1">
        <f t="shared" si="22"/>
        <v>0</v>
      </c>
      <c r="AN28" s="1">
        <f t="shared" si="23"/>
        <v>0</v>
      </c>
      <c r="AO28" s="11">
        <f t="shared" si="24"/>
        <v>0.8</v>
      </c>
      <c r="AP28" s="12">
        <f t="shared" si="25"/>
        <v>273.68800000000005</v>
      </c>
    </row>
    <row r="29" spans="1:42">
      <c r="A29" s="53">
        <v>24</v>
      </c>
      <c r="B29" s="24" t="s">
        <v>71</v>
      </c>
      <c r="C29" s="56" t="s">
        <v>12</v>
      </c>
      <c r="D29" s="12">
        <v>156.66999999999999</v>
      </c>
      <c r="E29" s="23"/>
      <c r="F29" s="1"/>
      <c r="G29" s="1"/>
      <c r="H29" s="23"/>
      <c r="I29" s="1"/>
      <c r="J29" s="1"/>
      <c r="K29" s="23"/>
      <c r="L29" s="1"/>
      <c r="M29" s="1"/>
      <c r="N29" s="1"/>
      <c r="O29" s="1"/>
      <c r="P29" s="1"/>
      <c r="Q29" s="1"/>
      <c r="R29" s="1"/>
      <c r="S29" s="1"/>
      <c r="T29" s="23"/>
      <c r="U29" s="1"/>
      <c r="V29" s="1"/>
      <c r="W29" s="23"/>
      <c r="X29" s="1">
        <f t="shared" si="12"/>
        <v>0</v>
      </c>
      <c r="Y29" s="1">
        <f t="shared" si="13"/>
        <v>0</v>
      </c>
      <c r="Z29" s="23">
        <v>37.5</v>
      </c>
      <c r="AA29" s="1">
        <f t="shared" si="14"/>
        <v>1.125</v>
      </c>
      <c r="AB29" s="1">
        <f t="shared" si="15"/>
        <v>176.25375</v>
      </c>
      <c r="AC29" s="23"/>
      <c r="AD29" s="1">
        <f t="shared" si="16"/>
        <v>0</v>
      </c>
      <c r="AE29" s="1">
        <f t="shared" si="17"/>
        <v>0</v>
      </c>
      <c r="AF29" s="23"/>
      <c r="AG29" s="1"/>
      <c r="AH29" s="1"/>
      <c r="AI29" s="1"/>
      <c r="AJ29" s="1">
        <f t="shared" si="20"/>
        <v>0</v>
      </c>
      <c r="AK29" s="1">
        <f t="shared" si="21"/>
        <v>0</v>
      </c>
      <c r="AL29" s="1"/>
      <c r="AM29" s="1">
        <f t="shared" si="22"/>
        <v>0</v>
      </c>
      <c r="AN29" s="1">
        <f t="shared" si="23"/>
        <v>0</v>
      </c>
      <c r="AO29" s="11">
        <f t="shared" si="24"/>
        <v>1.125</v>
      </c>
      <c r="AP29" s="12">
        <f t="shared" si="25"/>
        <v>176.25375</v>
      </c>
    </row>
    <row r="30" spans="1:42">
      <c r="A30" s="53">
        <v>25</v>
      </c>
      <c r="B30" s="24" t="s">
        <v>66</v>
      </c>
      <c r="C30" s="56" t="s">
        <v>13</v>
      </c>
      <c r="D30" s="12">
        <v>105</v>
      </c>
      <c r="E30" s="23"/>
      <c r="F30" s="1"/>
      <c r="G30" s="1"/>
      <c r="H30" s="23"/>
      <c r="I30" s="1"/>
      <c r="J30" s="1"/>
      <c r="K30" s="23"/>
      <c r="L30" s="1"/>
      <c r="M30" s="1"/>
      <c r="N30" s="1"/>
      <c r="O30" s="1"/>
      <c r="P30" s="1"/>
      <c r="Q30" s="1"/>
      <c r="R30" s="1"/>
      <c r="S30" s="1"/>
      <c r="T30" s="23"/>
      <c r="U30" s="1"/>
      <c r="V30" s="1"/>
      <c r="W30" s="23">
        <v>200</v>
      </c>
      <c r="X30" s="1">
        <f t="shared" si="12"/>
        <v>1</v>
      </c>
      <c r="Y30" s="1">
        <f t="shared" si="13"/>
        <v>105</v>
      </c>
      <c r="Z30" s="23"/>
      <c r="AA30" s="1"/>
      <c r="AB30" s="1"/>
      <c r="AC30" s="23"/>
      <c r="AD30" s="1"/>
      <c r="AE30" s="1"/>
      <c r="AF30" s="23"/>
      <c r="AG30" s="1"/>
      <c r="AH30" s="1"/>
      <c r="AI30" s="1"/>
      <c r="AJ30" s="1"/>
      <c r="AK30" s="1"/>
      <c r="AL30" s="1"/>
      <c r="AM30" s="1">
        <f t="shared" si="22"/>
        <v>0</v>
      </c>
      <c r="AN30" s="1">
        <f t="shared" si="23"/>
        <v>0</v>
      </c>
      <c r="AO30" s="11">
        <f t="shared" si="24"/>
        <v>1</v>
      </c>
      <c r="AP30" s="12">
        <f t="shared" si="25"/>
        <v>105</v>
      </c>
    </row>
    <row r="31" spans="1:42">
      <c r="A31" s="53">
        <v>26</v>
      </c>
      <c r="B31" s="24"/>
      <c r="C31" s="13"/>
      <c r="D31" s="12"/>
      <c r="E31" s="23"/>
      <c r="F31" s="1"/>
      <c r="G31" s="1"/>
      <c r="H31" s="23"/>
      <c r="I31" s="1"/>
      <c r="J31" s="1"/>
      <c r="K31" s="23"/>
      <c r="L31" s="1"/>
      <c r="M31" s="1"/>
      <c r="N31" s="1"/>
      <c r="O31" s="1"/>
      <c r="P31" s="1"/>
      <c r="Q31" s="1"/>
      <c r="R31" s="1"/>
      <c r="S31" s="1"/>
      <c r="T31" s="23"/>
      <c r="U31" s="1"/>
      <c r="V31" s="1"/>
      <c r="W31" s="23"/>
      <c r="X31" s="1"/>
      <c r="Y31" s="1"/>
      <c r="Z31" s="23"/>
      <c r="AA31" s="1"/>
      <c r="AB31" s="1"/>
      <c r="AC31" s="2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1"/>
      <c r="AP31" s="12"/>
    </row>
    <row r="32" spans="1:42">
      <c r="A32" s="25"/>
      <c r="B32" s="3"/>
      <c r="C32" s="3"/>
      <c r="D32" s="1"/>
      <c r="E32" s="1"/>
      <c r="F32" s="1"/>
      <c r="G32" s="1">
        <f>SUM(G6:G31)</f>
        <v>1850.7648400000003</v>
      </c>
      <c r="H32" s="1"/>
      <c r="I32" s="1"/>
      <c r="J32" s="1">
        <f>SUM(J6:J31)</f>
        <v>83.4</v>
      </c>
      <c r="K32" s="1"/>
      <c r="L32" s="1"/>
      <c r="M32" s="1">
        <f>SUM(M6:M31)</f>
        <v>204</v>
      </c>
      <c r="N32" s="1"/>
      <c r="O32" s="1"/>
      <c r="P32" s="1">
        <f>SUM(P6:P31)</f>
        <v>727.83399999999995</v>
      </c>
      <c r="Q32" s="1"/>
      <c r="R32" s="1"/>
      <c r="S32" s="1">
        <f>SUM(S6:S31)</f>
        <v>3279.7628</v>
      </c>
      <c r="T32" s="1"/>
      <c r="U32" s="1"/>
      <c r="V32" s="1">
        <f>SUM(V6:V31)</f>
        <v>819</v>
      </c>
      <c r="W32" s="1"/>
      <c r="X32" s="1"/>
      <c r="Y32" s="1">
        <f>SUM(Y6:Y31)</f>
        <v>105</v>
      </c>
      <c r="Z32" s="1"/>
      <c r="AA32" s="1"/>
      <c r="AB32" s="1">
        <f>SUM(AB6:AB31)</f>
        <v>309.99074999999999</v>
      </c>
      <c r="AC32" s="1"/>
      <c r="AD32" s="1"/>
      <c r="AE32" s="1">
        <f>SUM(AE6:AE31)</f>
        <v>876.91935000000001</v>
      </c>
      <c r="AF32" s="1"/>
      <c r="AG32" s="1"/>
      <c r="AH32" s="1">
        <f>SUM(AH6:AH31)</f>
        <v>42.45</v>
      </c>
      <c r="AI32" s="1"/>
      <c r="AJ32" s="1"/>
      <c r="AK32" s="1">
        <f>SUM(AK6:AK31)</f>
        <v>0</v>
      </c>
      <c r="AL32" s="1"/>
      <c r="AM32" s="1"/>
      <c r="AN32" s="1">
        <f>SUM(AN6:AN31)</f>
        <v>0</v>
      </c>
      <c r="AO32" s="1"/>
      <c r="AP32" s="1"/>
    </row>
    <row r="33" spans="1:42">
      <c r="A33" s="3"/>
      <c r="B33" s="14" t="s">
        <v>11</v>
      </c>
      <c r="C33" s="14"/>
      <c r="D33" s="15"/>
      <c r="E33" s="15"/>
      <c r="F33" s="15"/>
      <c r="G33" s="16">
        <f>G32/E5</f>
        <v>46.269121000000005</v>
      </c>
      <c r="H33" s="16"/>
      <c r="I33" s="16"/>
      <c r="J33" s="16">
        <f>J32/H5</f>
        <v>2.085</v>
      </c>
      <c r="K33" s="16"/>
      <c r="L33" s="16"/>
      <c r="M33" s="16">
        <f>M32/K5</f>
        <v>2.04</v>
      </c>
      <c r="N33" s="16"/>
      <c r="O33" s="16"/>
      <c r="P33" s="16">
        <f>P32/N5</f>
        <v>7.2783399999999991</v>
      </c>
      <c r="Q33" s="16"/>
      <c r="R33" s="16"/>
      <c r="S33" s="16">
        <f>S32/Q5</f>
        <v>16.398814000000002</v>
      </c>
      <c r="T33" s="16"/>
      <c r="U33" s="16"/>
      <c r="V33" s="16">
        <f>V32/T5</f>
        <v>4.0949999999999998</v>
      </c>
      <c r="W33" s="16"/>
      <c r="X33" s="16"/>
      <c r="Y33" s="16">
        <f>Y32/W5</f>
        <v>21</v>
      </c>
      <c r="Z33" s="16"/>
      <c r="AA33" s="16"/>
      <c r="AB33" s="16">
        <f>AB32/Z5</f>
        <v>10.333024999999999</v>
      </c>
      <c r="AC33" s="16"/>
      <c r="AD33" s="16"/>
      <c r="AE33" s="16">
        <f>AE32/AC5</f>
        <v>29.230644999999999</v>
      </c>
      <c r="AF33" s="16"/>
      <c r="AG33" s="16"/>
      <c r="AH33" s="16">
        <f>AH32/AF5</f>
        <v>8.49</v>
      </c>
      <c r="AI33" s="16"/>
      <c r="AJ33" s="16"/>
      <c r="AK33" s="16" t="e">
        <f>AK32/AI5</f>
        <v>#DIV/0!</v>
      </c>
      <c r="AL33" s="16"/>
      <c r="AM33" s="16"/>
      <c r="AN33" s="16" t="e">
        <f>AN32/AL5</f>
        <v>#DIV/0!</v>
      </c>
      <c r="AO33" s="16"/>
      <c r="AP33" s="16">
        <f>SUM(AP6:AP32)</f>
        <v>8299.1217400000005</v>
      </c>
    </row>
    <row r="34" spans="1:42">
      <c r="A34" s="17"/>
      <c r="B34" s="18"/>
      <c r="C34" s="18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>
      <c r="C35" s="17"/>
      <c r="I35" s="17"/>
    </row>
    <row r="36" spans="1:42">
      <c r="B36" s="4" t="s">
        <v>14</v>
      </c>
      <c r="C36" s="17"/>
      <c r="D36" s="21"/>
      <c r="E36" s="21"/>
      <c r="F36" s="21"/>
      <c r="G36" s="21"/>
      <c r="H36" s="21"/>
      <c r="I36" s="17" t="s">
        <v>48</v>
      </c>
    </row>
    <row r="37" spans="1:42">
      <c r="C37" s="17"/>
      <c r="I37" s="17"/>
    </row>
    <row r="38" spans="1:42">
      <c r="B38" s="4" t="s">
        <v>38</v>
      </c>
      <c r="C38" s="17"/>
      <c r="D38" s="21"/>
      <c r="E38" s="21"/>
      <c r="F38" s="21"/>
      <c r="G38" s="21"/>
      <c r="H38" s="21"/>
      <c r="I38" s="17" t="s">
        <v>49</v>
      </c>
    </row>
    <row r="39" spans="1:42">
      <c r="C39" s="17"/>
    </row>
  </sheetData>
  <mergeCells count="16">
    <mergeCell ref="AL5:AN5"/>
    <mergeCell ref="A1:AP1"/>
    <mergeCell ref="A3:A5"/>
    <mergeCell ref="B4:D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</mergeCells>
  <pageMargins left="0" right="0" top="0.19685039370078741" bottom="0" header="0.31496062992125984" footer="0.31496062992125984"/>
  <pageSetup paperSize="9" scale="5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19" zoomScale="90" zoomScaleNormal="90" workbookViewId="0">
      <selection activeCell="A24" sqref="A24:G24"/>
    </sheetView>
  </sheetViews>
  <sheetFormatPr defaultRowHeight="15"/>
  <cols>
    <col min="1" max="4" width="9.140625" style="27"/>
    <col min="5" max="5" width="29.85546875" style="27" customWidth="1"/>
    <col min="6" max="16384" width="9.140625" style="27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44</v>
      </c>
      <c r="F2" s="4"/>
    </row>
    <row r="3" spans="1:7">
      <c r="A3" s="4"/>
      <c r="B3" s="4"/>
      <c r="C3" s="4"/>
      <c r="D3" s="4"/>
      <c r="E3" s="21"/>
      <c r="F3" s="4" t="s">
        <v>46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28"/>
      <c r="C5" s="28"/>
      <c r="D5" s="28"/>
      <c r="E5" s="29" t="s">
        <v>20</v>
      </c>
      <c r="F5" s="28"/>
      <c r="G5" s="28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0" t="s">
        <v>95</v>
      </c>
      <c r="F7" s="31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3" t="s">
        <v>21</v>
      </c>
      <c r="B10" s="83"/>
      <c r="C10" s="83"/>
      <c r="D10" s="84" t="s">
        <v>22</v>
      </c>
      <c r="E10" s="69" t="s">
        <v>23</v>
      </c>
      <c r="F10" s="85" t="s">
        <v>24</v>
      </c>
      <c r="G10" s="85" t="s">
        <v>25</v>
      </c>
    </row>
    <row r="11" spans="1:7">
      <c r="A11" s="32" t="s">
        <v>26</v>
      </c>
      <c r="B11" s="32" t="s">
        <v>27</v>
      </c>
      <c r="C11" s="32" t="s">
        <v>28</v>
      </c>
      <c r="D11" s="84"/>
      <c r="E11" s="71"/>
      <c r="F11" s="86"/>
      <c r="G11" s="86"/>
    </row>
    <row r="12" spans="1:7">
      <c r="A12" s="32"/>
      <c r="B12" s="32"/>
      <c r="C12" s="32"/>
      <c r="D12" s="33"/>
      <c r="E12" s="25" t="s">
        <v>35</v>
      </c>
      <c r="F12" s="34"/>
      <c r="G12" s="34"/>
    </row>
    <row r="13" spans="1:7">
      <c r="A13" s="3"/>
      <c r="B13" s="3"/>
      <c r="C13" s="3"/>
      <c r="D13" s="3"/>
      <c r="E13" s="35" t="s">
        <v>30</v>
      </c>
      <c r="F13" s="3"/>
      <c r="G13" s="36"/>
    </row>
    <row r="14" spans="1:7">
      <c r="A14" s="32">
        <v>10.97</v>
      </c>
      <c r="B14" s="32">
        <v>8.4499999999999993</v>
      </c>
      <c r="C14" s="32">
        <v>47.91</v>
      </c>
      <c r="D14" s="32">
        <v>311.60000000000002</v>
      </c>
      <c r="E14" s="37" t="s">
        <v>75</v>
      </c>
      <c r="F14" s="32">
        <v>200</v>
      </c>
      <c r="G14" s="36">
        <f>ПП!S33</f>
        <v>16.398814000000002</v>
      </c>
    </row>
    <row r="15" spans="1:7">
      <c r="A15" s="32">
        <v>14.12</v>
      </c>
      <c r="B15" s="32">
        <v>5.78</v>
      </c>
      <c r="C15" s="32">
        <v>4.46</v>
      </c>
      <c r="D15" s="32">
        <v>126.4</v>
      </c>
      <c r="E15" s="37" t="s">
        <v>79</v>
      </c>
      <c r="F15" s="32">
        <v>100</v>
      </c>
      <c r="G15" s="36">
        <f>ПП!AE33</f>
        <v>29.230644999999999</v>
      </c>
    </row>
    <row r="16" spans="1:7">
      <c r="A16" s="32">
        <v>2.2799999999999998</v>
      </c>
      <c r="B16" s="32">
        <v>0.28000000000000003</v>
      </c>
      <c r="C16" s="32">
        <v>14.76</v>
      </c>
      <c r="D16" s="32">
        <v>70.3</v>
      </c>
      <c r="E16" s="24" t="s">
        <v>18</v>
      </c>
      <c r="F16" s="32">
        <v>30</v>
      </c>
      <c r="G16" s="36">
        <f>ПП!M33</f>
        <v>2.04</v>
      </c>
    </row>
    <row r="17" spans="1:7">
      <c r="A17" s="32">
        <v>0.01</v>
      </c>
      <c r="B17" s="32">
        <v>0</v>
      </c>
      <c r="C17" s="32">
        <v>12.62</v>
      </c>
      <c r="D17" s="32">
        <v>50.6</v>
      </c>
      <c r="E17" s="24" t="s">
        <v>82</v>
      </c>
      <c r="F17" s="55">
        <v>200</v>
      </c>
      <c r="G17" s="36">
        <f>ПП!AH33</f>
        <v>8.49</v>
      </c>
    </row>
    <row r="18" spans="1:7">
      <c r="A18" s="35">
        <f>SUM(A14:A17)</f>
        <v>27.380000000000003</v>
      </c>
      <c r="B18" s="35">
        <f>SUM(B14:B17)</f>
        <v>14.51</v>
      </c>
      <c r="C18" s="35">
        <f>SUM(C14:C17)</f>
        <v>79.75</v>
      </c>
      <c r="D18" s="35">
        <f>SUM(D14:D17)</f>
        <v>558.9</v>
      </c>
      <c r="E18" s="3"/>
      <c r="F18" s="3"/>
      <c r="G18" s="38">
        <f>SUM(G14:G17)</f>
        <v>56.159458999999998</v>
      </c>
    </row>
    <row r="19" spans="1:7">
      <c r="A19" s="80" t="s">
        <v>40</v>
      </c>
      <c r="B19" s="81"/>
      <c r="C19" s="81"/>
      <c r="D19" s="81"/>
      <c r="E19" s="81"/>
      <c r="F19" s="81"/>
      <c r="G19" s="82"/>
    </row>
    <row r="20" spans="1:7">
      <c r="A20" s="45">
        <v>19.77</v>
      </c>
      <c r="B20" s="32">
        <v>7.12</v>
      </c>
      <c r="C20" s="32">
        <v>14.42</v>
      </c>
      <c r="D20" s="32">
        <v>200.8</v>
      </c>
      <c r="E20" s="3" t="s">
        <v>57</v>
      </c>
      <c r="F20" s="32">
        <v>100</v>
      </c>
      <c r="G20" s="36">
        <f>ПП!G33</f>
        <v>46.269121000000005</v>
      </c>
    </row>
    <row r="21" spans="1:7">
      <c r="A21" s="32">
        <v>8.4600000000000009</v>
      </c>
      <c r="B21" s="32">
        <v>5.73</v>
      </c>
      <c r="C21" s="32">
        <v>18</v>
      </c>
      <c r="D21" s="32">
        <v>157.4</v>
      </c>
      <c r="E21" s="24" t="s">
        <v>90</v>
      </c>
      <c r="F21" s="32">
        <v>250</v>
      </c>
      <c r="G21" s="36">
        <f>ПП!P33</f>
        <v>7.2783399999999991</v>
      </c>
    </row>
    <row r="22" spans="1:7" ht="30">
      <c r="A22" s="32">
        <v>1.17</v>
      </c>
      <c r="B22" s="32">
        <v>8.9499999999999993</v>
      </c>
      <c r="C22" s="32">
        <v>6.67</v>
      </c>
      <c r="D22" s="32">
        <v>111.9</v>
      </c>
      <c r="E22" s="24" t="s">
        <v>70</v>
      </c>
      <c r="F22" s="32">
        <v>100</v>
      </c>
      <c r="G22" s="36">
        <f>ПП!AB33</f>
        <v>10.333024999999999</v>
      </c>
    </row>
    <row r="23" spans="1:7">
      <c r="A23" s="32">
        <v>4</v>
      </c>
      <c r="B23" s="32">
        <v>7</v>
      </c>
      <c r="C23" s="32">
        <v>28</v>
      </c>
      <c r="D23" s="32">
        <v>191</v>
      </c>
      <c r="E23" s="37" t="s">
        <v>84</v>
      </c>
      <c r="F23" s="32">
        <v>50</v>
      </c>
      <c r="G23" s="57">
        <v>20</v>
      </c>
    </row>
    <row r="24" spans="1:7">
      <c r="A24" s="32">
        <v>3.35</v>
      </c>
      <c r="B24" s="32">
        <v>0.97</v>
      </c>
      <c r="C24" s="32">
        <v>27.93</v>
      </c>
      <c r="D24" s="32">
        <v>133.9</v>
      </c>
      <c r="E24" s="3" t="s">
        <v>94</v>
      </c>
      <c r="F24" s="32">
        <v>50</v>
      </c>
      <c r="G24" s="36">
        <v>16</v>
      </c>
    </row>
    <row r="25" spans="1:7">
      <c r="A25" s="32">
        <v>4.46</v>
      </c>
      <c r="B25" s="32">
        <v>16.34</v>
      </c>
      <c r="C25" s="32">
        <v>40.299999999999997</v>
      </c>
      <c r="D25" s="32">
        <v>326.10000000000002</v>
      </c>
      <c r="E25" s="37" t="s">
        <v>89</v>
      </c>
      <c r="F25" s="32">
        <v>75</v>
      </c>
      <c r="G25" s="36">
        <v>29</v>
      </c>
    </row>
    <row r="26" spans="1:7">
      <c r="A26" s="32">
        <v>11.94</v>
      </c>
      <c r="B26" s="32">
        <v>12.89</v>
      </c>
      <c r="C26" s="32">
        <v>40.33</v>
      </c>
      <c r="D26" s="32">
        <v>325.10000000000002</v>
      </c>
      <c r="E26" s="37" t="s">
        <v>88</v>
      </c>
      <c r="F26" s="32">
        <v>100</v>
      </c>
      <c r="G26" s="36">
        <v>45</v>
      </c>
    </row>
    <row r="27" spans="1:7">
      <c r="A27" s="32">
        <v>0.19</v>
      </c>
      <c r="B27" s="32">
        <v>0.04</v>
      </c>
      <c r="C27" s="32">
        <v>6.42</v>
      </c>
      <c r="D27" s="32">
        <v>26.8</v>
      </c>
      <c r="E27" s="37" t="s">
        <v>69</v>
      </c>
      <c r="F27" s="32">
        <v>200</v>
      </c>
      <c r="G27" s="36">
        <f>ПП!V33</f>
        <v>4.0949999999999998</v>
      </c>
    </row>
    <row r="28" spans="1:7">
      <c r="A28" s="32">
        <v>0.19</v>
      </c>
      <c r="B28" s="32">
        <v>0.04</v>
      </c>
      <c r="C28" s="32">
        <v>6.42</v>
      </c>
      <c r="D28" s="32">
        <v>26.8</v>
      </c>
      <c r="E28" s="37" t="s">
        <v>87</v>
      </c>
      <c r="F28" s="32">
        <v>200</v>
      </c>
      <c r="G28" s="36">
        <f>ПП!J33</f>
        <v>2.085</v>
      </c>
    </row>
    <row r="29" spans="1:7">
      <c r="A29" s="32">
        <v>1</v>
      </c>
      <c r="B29" s="32">
        <v>0.2</v>
      </c>
      <c r="C29" s="32">
        <v>20.2</v>
      </c>
      <c r="D29" s="32">
        <v>86.6</v>
      </c>
      <c r="E29" s="24" t="s">
        <v>64</v>
      </c>
      <c r="F29" s="53">
        <v>200</v>
      </c>
      <c r="G29" s="36">
        <f>ПП!Y33</f>
        <v>21</v>
      </c>
    </row>
    <row r="30" spans="1:7" ht="15.75">
      <c r="A30" s="17"/>
      <c r="B30" s="17"/>
      <c r="C30" s="17"/>
      <c r="D30" s="17"/>
      <c r="E30" s="48"/>
      <c r="F30" s="47"/>
      <c r="G30" s="49"/>
    </row>
    <row r="31" spans="1:7">
      <c r="A31" s="4"/>
      <c r="B31" s="4"/>
      <c r="C31" s="4"/>
      <c r="D31" s="4" t="s">
        <v>14</v>
      </c>
      <c r="E31" s="21"/>
      <c r="F31" s="17" t="s">
        <v>48</v>
      </c>
    </row>
    <row r="32" spans="1:7">
      <c r="A32" s="4"/>
      <c r="B32" s="4"/>
      <c r="C32" s="4"/>
      <c r="D32" s="4"/>
      <c r="E32" s="4"/>
      <c r="F32" s="17"/>
    </row>
    <row r="33" spans="1:6">
      <c r="A33" s="4"/>
      <c r="B33" s="4"/>
      <c r="C33" s="4"/>
      <c r="D33" s="4"/>
      <c r="E33" s="4"/>
    </row>
    <row r="34" spans="1:6">
      <c r="A34" s="4"/>
      <c r="B34" s="4"/>
      <c r="C34" s="4"/>
      <c r="D34" s="4" t="s">
        <v>38</v>
      </c>
      <c r="E34" s="21"/>
      <c r="F34" s="17" t="s">
        <v>49</v>
      </c>
    </row>
  </sheetData>
  <mergeCells count="6">
    <mergeCell ref="A19:G19"/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topLeftCell="A7" workbookViewId="0">
      <pane xSplit="4" topLeftCell="N1" activePane="topRight" state="frozen"/>
      <selection pane="topRight" activeCell="B30" sqref="B30"/>
    </sheetView>
  </sheetViews>
  <sheetFormatPr defaultRowHeight="15"/>
  <cols>
    <col min="1" max="1" width="6.85546875" style="4" customWidth="1"/>
    <col min="2" max="2" width="20.5703125" style="4" customWidth="1"/>
    <col min="3" max="3" width="4.5703125" style="4" customWidth="1"/>
    <col min="4" max="4" width="7.85546875" style="4" customWidth="1"/>
    <col min="5" max="5" width="7.28515625" style="4" customWidth="1"/>
    <col min="6" max="6" width="5.85546875" style="4" customWidth="1"/>
    <col min="7" max="7" width="5.7109375" style="4" customWidth="1"/>
    <col min="8" max="8" width="6.28515625" style="4" customWidth="1"/>
    <col min="9" max="9" width="4.7109375" style="4" customWidth="1"/>
    <col min="10" max="10" width="7.140625" style="4" customWidth="1"/>
    <col min="11" max="11" width="5.85546875" style="4" customWidth="1"/>
    <col min="12" max="12" width="6" style="4" customWidth="1"/>
    <col min="13" max="13" width="5.28515625" style="4" customWidth="1"/>
    <col min="14" max="14" width="6.140625" style="4" customWidth="1"/>
    <col min="15" max="16" width="5" style="4" customWidth="1"/>
    <col min="17" max="17" width="5.140625" style="4" customWidth="1"/>
    <col min="18" max="18" width="4.28515625" style="4" customWidth="1"/>
    <col min="19" max="19" width="5.28515625" style="4" customWidth="1"/>
    <col min="20" max="20" width="7" style="4" customWidth="1"/>
    <col min="21" max="21" width="5.28515625" style="4" customWidth="1"/>
    <col min="22" max="22" width="6.85546875" style="4" customWidth="1"/>
    <col min="23" max="23" width="6.140625" style="4" customWidth="1"/>
    <col min="24" max="25" width="4.7109375" style="4" customWidth="1"/>
    <col min="26" max="26" width="5.5703125" style="4" customWidth="1"/>
    <col min="27" max="27" width="4.7109375" style="4" customWidth="1"/>
    <col min="28" max="28" width="5.7109375" style="4" customWidth="1"/>
    <col min="29" max="29" width="5.42578125" style="4" customWidth="1"/>
    <col min="30" max="33" width="4.7109375" style="4" customWidth="1"/>
    <col min="34" max="34" width="5.42578125" style="4" customWidth="1"/>
    <col min="35" max="46" width="4.7109375" style="4" customWidth="1"/>
    <col min="47" max="47" width="6.5703125" style="4" customWidth="1"/>
    <col min="48" max="48" width="8.28515625" style="4" customWidth="1"/>
    <col min="49" max="16384" width="9.140625" style="4"/>
  </cols>
  <sheetData>
    <row r="1" spans="1:48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48" ht="124.5" customHeight="1">
      <c r="A3" s="69" t="s">
        <v>7</v>
      </c>
      <c r="B3" s="6" t="s">
        <v>0</v>
      </c>
      <c r="C3" s="7" t="s">
        <v>15</v>
      </c>
      <c r="D3" s="7" t="s">
        <v>3</v>
      </c>
      <c r="E3" s="22" t="s">
        <v>86</v>
      </c>
      <c r="F3" s="2" t="s">
        <v>4</v>
      </c>
      <c r="G3" s="2" t="s">
        <v>5</v>
      </c>
      <c r="H3" s="8" t="s">
        <v>67</v>
      </c>
      <c r="I3" s="2" t="s">
        <v>4</v>
      </c>
      <c r="J3" s="2" t="s">
        <v>5</v>
      </c>
      <c r="K3" s="8" t="s">
        <v>18</v>
      </c>
      <c r="L3" s="2" t="s">
        <v>4</v>
      </c>
      <c r="M3" s="2" t="s">
        <v>5</v>
      </c>
      <c r="N3" s="8" t="s">
        <v>92</v>
      </c>
      <c r="O3" s="2" t="s">
        <v>4</v>
      </c>
      <c r="P3" s="2" t="s">
        <v>5</v>
      </c>
      <c r="Q3" s="8" t="s">
        <v>63</v>
      </c>
      <c r="R3" s="2" t="s">
        <v>4</v>
      </c>
      <c r="S3" s="2" t="s">
        <v>5</v>
      </c>
      <c r="T3" s="8" t="s">
        <v>73</v>
      </c>
      <c r="U3" s="2" t="s">
        <v>4</v>
      </c>
      <c r="V3" s="2" t="s">
        <v>5</v>
      </c>
      <c r="W3" s="8" t="s">
        <v>75</v>
      </c>
      <c r="X3" s="2" t="s">
        <v>4</v>
      </c>
      <c r="Y3" s="2" t="s">
        <v>5</v>
      </c>
      <c r="Z3" s="8" t="s">
        <v>76</v>
      </c>
      <c r="AA3" s="2" t="s">
        <v>4</v>
      </c>
      <c r="AB3" s="2" t="s">
        <v>5</v>
      </c>
      <c r="AC3" s="8" t="s">
        <v>82</v>
      </c>
      <c r="AD3" s="2" t="s">
        <v>4</v>
      </c>
      <c r="AE3" s="2" t="s">
        <v>5</v>
      </c>
      <c r="AF3" s="8" t="s">
        <v>93</v>
      </c>
      <c r="AG3" s="2" t="s">
        <v>4</v>
      </c>
      <c r="AH3" s="2" t="s">
        <v>5</v>
      </c>
      <c r="AI3" s="8"/>
      <c r="AJ3" s="2" t="s">
        <v>4</v>
      </c>
      <c r="AK3" s="2" t="s">
        <v>5</v>
      </c>
      <c r="AL3" s="8"/>
      <c r="AM3" s="2" t="s">
        <v>4</v>
      </c>
      <c r="AN3" s="2" t="s">
        <v>5</v>
      </c>
      <c r="AO3" s="2"/>
      <c r="AP3" s="2" t="s">
        <v>54</v>
      </c>
      <c r="AQ3" s="2" t="s">
        <v>5</v>
      </c>
      <c r="AR3" s="2"/>
      <c r="AS3" s="2" t="s">
        <v>54</v>
      </c>
      <c r="AT3" s="2" t="s">
        <v>5</v>
      </c>
      <c r="AU3" s="2" t="s">
        <v>10</v>
      </c>
      <c r="AV3" s="2" t="s">
        <v>6</v>
      </c>
    </row>
    <row r="4" spans="1:48">
      <c r="A4" s="70"/>
      <c r="B4" s="72" t="s">
        <v>1</v>
      </c>
      <c r="C4" s="72"/>
      <c r="D4" s="72"/>
      <c r="E4" s="58" t="s">
        <v>81</v>
      </c>
      <c r="F4" s="9"/>
      <c r="G4" s="9"/>
      <c r="H4" s="9">
        <v>200</v>
      </c>
      <c r="I4" s="9"/>
      <c r="J4" s="9"/>
      <c r="K4" s="1">
        <v>30</v>
      </c>
      <c r="L4" s="9"/>
      <c r="M4" s="9"/>
      <c r="N4" s="9">
        <v>200</v>
      </c>
      <c r="O4" s="9"/>
      <c r="P4" s="9"/>
      <c r="Q4" s="9">
        <v>250</v>
      </c>
      <c r="R4" s="9"/>
      <c r="S4" s="9"/>
      <c r="T4" s="40">
        <v>150</v>
      </c>
      <c r="U4" s="1"/>
      <c r="V4" s="1"/>
      <c r="W4" s="1">
        <v>200</v>
      </c>
      <c r="X4" s="1"/>
      <c r="Y4" s="1"/>
      <c r="Z4" s="1">
        <v>100</v>
      </c>
      <c r="AA4" s="3"/>
      <c r="AB4" s="3"/>
      <c r="AC4" s="1">
        <v>200</v>
      </c>
      <c r="AD4" s="10"/>
      <c r="AE4" s="10"/>
      <c r="AF4" s="9">
        <v>180</v>
      </c>
      <c r="AG4" s="3"/>
      <c r="AH4" s="3"/>
      <c r="AI4" s="1"/>
      <c r="AJ4" s="3"/>
      <c r="AK4" s="3"/>
      <c r="AL4" s="1">
        <v>30</v>
      </c>
      <c r="AM4" s="3"/>
      <c r="AN4" s="3"/>
      <c r="AO4" s="1"/>
      <c r="AP4" s="3"/>
      <c r="AQ4" s="3"/>
      <c r="AR4" s="1"/>
      <c r="AS4" s="3"/>
      <c r="AT4" s="3"/>
      <c r="AU4" s="3"/>
      <c r="AV4" s="3"/>
    </row>
    <row r="5" spans="1:48">
      <c r="A5" s="71"/>
      <c r="B5" s="73" t="s">
        <v>2</v>
      </c>
      <c r="C5" s="74"/>
      <c r="D5" s="75"/>
      <c r="E5" s="76">
        <f>14+10</f>
        <v>24</v>
      </c>
      <c r="F5" s="77"/>
      <c r="G5" s="78"/>
      <c r="H5" s="76">
        <f>14+10</f>
        <v>24</v>
      </c>
      <c r="I5" s="77"/>
      <c r="J5" s="78"/>
      <c r="K5" s="76">
        <f>300+60+14+10</f>
        <v>384</v>
      </c>
      <c r="L5" s="77"/>
      <c r="M5" s="78"/>
      <c r="N5" s="76">
        <f>14+10</f>
        <v>24</v>
      </c>
      <c r="O5" s="77"/>
      <c r="P5" s="78"/>
      <c r="Q5" s="76">
        <f>14+10</f>
        <v>24</v>
      </c>
      <c r="R5" s="77"/>
      <c r="S5" s="78"/>
      <c r="T5" s="65">
        <f>300+60+14+10</f>
        <v>384</v>
      </c>
      <c r="U5" s="66"/>
      <c r="V5" s="67"/>
      <c r="W5" s="65">
        <f>300+60+14+10</f>
        <v>384</v>
      </c>
      <c r="X5" s="66"/>
      <c r="Y5" s="67"/>
      <c r="Z5" s="79">
        <v>500</v>
      </c>
      <c r="AA5" s="79"/>
      <c r="AB5" s="79"/>
      <c r="AC5" s="65">
        <v>200</v>
      </c>
      <c r="AD5" s="66"/>
      <c r="AE5" s="67"/>
      <c r="AF5" s="65">
        <v>50</v>
      </c>
      <c r="AG5" s="66"/>
      <c r="AH5" s="67"/>
      <c r="AI5" s="65">
        <v>1</v>
      </c>
      <c r="AJ5" s="66"/>
      <c r="AK5" s="67"/>
      <c r="AL5" s="65"/>
      <c r="AM5" s="66"/>
      <c r="AN5" s="67"/>
      <c r="AO5" s="65"/>
      <c r="AP5" s="66"/>
      <c r="AQ5" s="67"/>
      <c r="AR5" s="65">
        <v>50</v>
      </c>
      <c r="AS5" s="66"/>
      <c r="AT5" s="67"/>
      <c r="AU5" s="3"/>
      <c r="AV5" s="3"/>
    </row>
    <row r="6" spans="1:48">
      <c r="A6" s="25">
        <v>1</v>
      </c>
      <c r="B6" s="3" t="s">
        <v>83</v>
      </c>
      <c r="C6" s="26" t="s">
        <v>12</v>
      </c>
      <c r="D6" s="12">
        <v>190</v>
      </c>
      <c r="E6" s="23"/>
      <c r="F6" s="1">
        <f t="shared" ref="F6:F28" si="0">E6*$E$5/1000</f>
        <v>0</v>
      </c>
      <c r="G6" s="1">
        <f t="shared" ref="G6:G28" si="1">F6*D6</f>
        <v>0</v>
      </c>
      <c r="H6" s="23"/>
      <c r="I6" s="1">
        <f t="shared" ref="I6:I28" si="2">H6*$H$5/1000</f>
        <v>0</v>
      </c>
      <c r="J6" s="1">
        <f t="shared" ref="J6:J28" si="3">I6*D6</f>
        <v>0</v>
      </c>
      <c r="K6" s="23"/>
      <c r="L6" s="1">
        <f t="shared" ref="L6:L28" si="4">K6*$K$5/1000</f>
        <v>0</v>
      </c>
      <c r="M6" s="1">
        <f t="shared" ref="M6:M28" si="5">L6*D6</f>
        <v>0</v>
      </c>
      <c r="N6" s="23"/>
      <c r="O6" s="1">
        <f t="shared" ref="O6:O28" si="6">N6*$N$5/1000</f>
        <v>0</v>
      </c>
      <c r="P6" s="1">
        <f t="shared" ref="P6:P28" si="7">O6*D6</f>
        <v>0</v>
      </c>
      <c r="Q6" s="23"/>
      <c r="R6" s="1">
        <f t="shared" ref="R6:R28" si="8">Q6*$Q$5/1000</f>
        <v>0</v>
      </c>
      <c r="S6" s="1">
        <f t="shared" ref="S6:S28" si="9">R6*D6</f>
        <v>0</v>
      </c>
      <c r="T6" s="23"/>
      <c r="U6" s="1">
        <f t="shared" ref="U6:U28" si="10">T6*$T$5/1000</f>
        <v>0</v>
      </c>
      <c r="V6" s="1">
        <f t="shared" ref="V6:V28" si="11">U6*D6</f>
        <v>0</v>
      </c>
      <c r="W6" s="23"/>
      <c r="X6" s="1">
        <f t="shared" ref="X6:X28" si="12">W6*$W$5/1000</f>
        <v>0</v>
      </c>
      <c r="Y6" s="1">
        <f t="shared" ref="Y6:Y28" si="13">X6*D6</f>
        <v>0</v>
      </c>
      <c r="Z6" s="23"/>
      <c r="AA6" s="1">
        <f t="shared" ref="AA6:AA28" si="14">Z6*$Z$5/1000</f>
        <v>0</v>
      </c>
      <c r="AB6" s="1">
        <f t="shared" ref="AB6:AB28" si="15">AA6*D6</f>
        <v>0</v>
      </c>
      <c r="AC6" s="23">
        <v>40</v>
      </c>
      <c r="AD6" s="1">
        <f t="shared" ref="AD6:AD28" si="16">AC6*$AC$5/1000</f>
        <v>8</v>
      </c>
      <c r="AE6" s="1">
        <f t="shared" ref="AE6:AE28" si="17">AD6*D6</f>
        <v>1520</v>
      </c>
      <c r="AF6" s="23"/>
      <c r="AG6" s="1">
        <f t="shared" ref="AG6:AG29" si="18">AF6*$AF$5/1000</f>
        <v>0</v>
      </c>
      <c r="AH6" s="1">
        <f t="shared" ref="AH6:AH29" si="19">AG6*D6</f>
        <v>0</v>
      </c>
      <c r="AI6" s="1"/>
      <c r="AJ6" s="1">
        <f t="shared" ref="AJ6:AJ28" si="20">AI6*$AI$5/1000</f>
        <v>0</v>
      </c>
      <c r="AK6" s="1">
        <f t="shared" ref="AK6:AK28" si="21">AJ6*D6</f>
        <v>0</v>
      </c>
      <c r="AL6" s="1"/>
      <c r="AM6" s="1">
        <f t="shared" ref="AM6:AM28" si="22">AL6*$AL$5/1000</f>
        <v>0</v>
      </c>
      <c r="AN6" s="1">
        <f t="shared" ref="AN6:AN28" si="23">AM6*D6</f>
        <v>0</v>
      </c>
      <c r="AO6" s="1"/>
      <c r="AP6" s="1">
        <f t="shared" ref="AP6:AP28" si="24">AO6*$AO$5/1000</f>
        <v>0</v>
      </c>
      <c r="AQ6" s="1">
        <f t="shared" ref="AQ6:AQ28" si="25">AP6*D6</f>
        <v>0</v>
      </c>
      <c r="AR6" s="1"/>
      <c r="AS6" s="1">
        <f t="shared" ref="AS6:AS28" si="26">AR6*$AR$5/1000</f>
        <v>0</v>
      </c>
      <c r="AT6" s="1">
        <f t="shared" ref="AT6:AT28" si="27">AS6*D6</f>
        <v>0</v>
      </c>
      <c r="AU6" s="11">
        <f>F6+I6+L6+O6+R6+U6+X6+AA6+AD6+AG6+AJ6+AM6+AP6+AS6</f>
        <v>8</v>
      </c>
      <c r="AV6" s="12">
        <f t="shared" ref="AV6:AV31" si="28">AU6*D6</f>
        <v>1520</v>
      </c>
    </row>
    <row r="7" spans="1:48">
      <c r="A7" s="53">
        <v>2</v>
      </c>
      <c r="B7" s="3" t="s">
        <v>31</v>
      </c>
      <c r="C7" s="13" t="s">
        <v>12</v>
      </c>
      <c r="D7" s="12">
        <v>89</v>
      </c>
      <c r="E7" s="23">
        <v>6</v>
      </c>
      <c r="F7" s="1">
        <f t="shared" si="0"/>
        <v>0.14399999999999999</v>
      </c>
      <c r="G7" s="1">
        <f t="shared" si="1"/>
        <v>12.815999999999999</v>
      </c>
      <c r="H7" s="23">
        <v>15</v>
      </c>
      <c r="I7" s="1">
        <f t="shared" si="2"/>
        <v>0.36</v>
      </c>
      <c r="J7" s="1">
        <f t="shared" si="3"/>
        <v>32.04</v>
      </c>
      <c r="K7" s="23"/>
      <c r="L7" s="1">
        <f t="shared" si="4"/>
        <v>0</v>
      </c>
      <c r="M7" s="1">
        <f t="shared" si="5"/>
        <v>0</v>
      </c>
      <c r="N7" s="23"/>
      <c r="O7" s="1">
        <f t="shared" si="6"/>
        <v>0</v>
      </c>
      <c r="P7" s="1">
        <f t="shared" si="7"/>
        <v>0</v>
      </c>
      <c r="Q7" s="23"/>
      <c r="R7" s="1">
        <f t="shared" si="8"/>
        <v>0</v>
      </c>
      <c r="S7" s="1">
        <f t="shared" si="9"/>
        <v>0</v>
      </c>
      <c r="T7" s="23"/>
      <c r="U7" s="1">
        <f t="shared" si="10"/>
        <v>0</v>
      </c>
      <c r="V7" s="1">
        <f t="shared" si="11"/>
        <v>0</v>
      </c>
      <c r="W7" s="23"/>
      <c r="X7" s="1">
        <f t="shared" si="12"/>
        <v>0</v>
      </c>
      <c r="Y7" s="1">
        <f t="shared" si="13"/>
        <v>0</v>
      </c>
      <c r="Z7" s="23"/>
      <c r="AA7" s="1">
        <f t="shared" si="14"/>
        <v>0</v>
      </c>
      <c r="AB7" s="1">
        <f t="shared" si="15"/>
        <v>0</v>
      </c>
      <c r="AC7" s="23">
        <v>10</v>
      </c>
      <c r="AD7" s="1">
        <f t="shared" si="16"/>
        <v>2</v>
      </c>
      <c r="AE7" s="1">
        <f t="shared" si="17"/>
        <v>178</v>
      </c>
      <c r="AF7" s="23"/>
      <c r="AG7" s="1">
        <f t="shared" si="18"/>
        <v>0</v>
      </c>
      <c r="AH7" s="1">
        <f t="shared" si="19"/>
        <v>0</v>
      </c>
      <c r="AI7" s="1"/>
      <c r="AJ7" s="1">
        <f t="shared" si="20"/>
        <v>0</v>
      </c>
      <c r="AK7" s="1">
        <f t="shared" si="21"/>
        <v>0</v>
      </c>
      <c r="AL7" s="1"/>
      <c r="AM7" s="1">
        <f t="shared" si="22"/>
        <v>0</v>
      </c>
      <c r="AN7" s="1">
        <f t="shared" si="23"/>
        <v>0</v>
      </c>
      <c r="AO7" s="1"/>
      <c r="AP7" s="1">
        <f t="shared" si="24"/>
        <v>0</v>
      </c>
      <c r="AQ7" s="1">
        <f t="shared" si="25"/>
        <v>0</v>
      </c>
      <c r="AR7" s="1"/>
      <c r="AS7" s="1">
        <f t="shared" si="26"/>
        <v>0</v>
      </c>
      <c r="AT7" s="1">
        <f t="shared" si="27"/>
        <v>0</v>
      </c>
      <c r="AU7" s="11">
        <f t="shared" ref="AU7:AU31" si="29">F7+I7+L7+O7+R7+U7+X7+AA7+AD7+AG7+AJ7+AM7+AP7+AS7</f>
        <v>2.504</v>
      </c>
      <c r="AV7" s="12">
        <f t="shared" si="28"/>
        <v>222.85599999999999</v>
      </c>
    </row>
    <row r="8" spans="1:48">
      <c r="A8" s="53">
        <v>3</v>
      </c>
      <c r="B8" s="3" t="s">
        <v>8</v>
      </c>
      <c r="C8" s="13" t="s">
        <v>12</v>
      </c>
      <c r="D8" s="12">
        <v>852.94</v>
      </c>
      <c r="E8" s="23">
        <v>3.4</v>
      </c>
      <c r="F8" s="1">
        <f t="shared" si="0"/>
        <v>8.1599999999999992E-2</v>
      </c>
      <c r="G8" s="1">
        <f t="shared" si="1"/>
        <v>69.599903999999995</v>
      </c>
      <c r="H8" s="23"/>
      <c r="I8" s="1">
        <f t="shared" si="2"/>
        <v>0</v>
      </c>
      <c r="J8" s="1">
        <f t="shared" si="3"/>
        <v>0</v>
      </c>
      <c r="K8" s="23"/>
      <c r="L8" s="1">
        <f t="shared" si="4"/>
        <v>0</v>
      </c>
      <c r="M8" s="1">
        <f t="shared" si="5"/>
        <v>0</v>
      </c>
      <c r="N8" s="23"/>
      <c r="O8" s="1">
        <f t="shared" si="6"/>
        <v>0</v>
      </c>
      <c r="P8" s="1">
        <f t="shared" si="7"/>
        <v>0</v>
      </c>
      <c r="Q8" s="23"/>
      <c r="R8" s="1">
        <f t="shared" si="8"/>
        <v>0</v>
      </c>
      <c r="S8" s="1">
        <f t="shared" si="9"/>
        <v>0</v>
      </c>
      <c r="T8" s="23">
        <v>6.8</v>
      </c>
      <c r="U8" s="1">
        <f t="shared" si="10"/>
        <v>2.6111999999999997</v>
      </c>
      <c r="V8" s="1">
        <f t="shared" si="11"/>
        <v>2227.1969279999998</v>
      </c>
      <c r="W8" s="12">
        <v>9.1</v>
      </c>
      <c r="X8" s="1">
        <f t="shared" si="12"/>
        <v>3.4943999999999997</v>
      </c>
      <c r="Y8" s="1">
        <f t="shared" si="13"/>
        <v>2980.5135359999999</v>
      </c>
      <c r="Z8" s="23">
        <v>1.8</v>
      </c>
      <c r="AA8" s="1">
        <f t="shared" si="14"/>
        <v>0.9</v>
      </c>
      <c r="AB8" s="1">
        <f t="shared" si="15"/>
        <v>767.64600000000007</v>
      </c>
      <c r="AC8" s="23"/>
      <c r="AD8" s="1">
        <f t="shared" si="16"/>
        <v>0</v>
      </c>
      <c r="AE8" s="1">
        <f t="shared" si="17"/>
        <v>0</v>
      </c>
      <c r="AF8" s="23"/>
      <c r="AG8" s="1">
        <f t="shared" si="18"/>
        <v>0</v>
      </c>
      <c r="AH8" s="1">
        <f t="shared" si="19"/>
        <v>0</v>
      </c>
      <c r="AI8" s="1"/>
      <c r="AJ8" s="1">
        <f t="shared" si="20"/>
        <v>0</v>
      </c>
      <c r="AK8" s="1">
        <f t="shared" si="21"/>
        <v>0</v>
      </c>
      <c r="AL8" s="1"/>
      <c r="AM8" s="1">
        <f t="shared" si="22"/>
        <v>0</v>
      </c>
      <c r="AN8" s="1">
        <f t="shared" si="23"/>
        <v>0</v>
      </c>
      <c r="AO8" s="1"/>
      <c r="AP8" s="1">
        <f t="shared" si="24"/>
        <v>0</v>
      </c>
      <c r="AQ8" s="1">
        <f t="shared" si="25"/>
        <v>0</v>
      </c>
      <c r="AR8" s="1"/>
      <c r="AS8" s="1">
        <f t="shared" si="26"/>
        <v>0</v>
      </c>
      <c r="AT8" s="1">
        <f t="shared" si="27"/>
        <v>0</v>
      </c>
      <c r="AU8" s="11">
        <f t="shared" si="29"/>
        <v>7.0871999999999993</v>
      </c>
      <c r="AV8" s="12">
        <f t="shared" si="28"/>
        <v>6044.9563680000001</v>
      </c>
    </row>
    <row r="9" spans="1:48" ht="30">
      <c r="A9" s="53">
        <v>4</v>
      </c>
      <c r="B9" s="24" t="s">
        <v>41</v>
      </c>
      <c r="C9" s="13" t="s">
        <v>12</v>
      </c>
      <c r="D9" s="12">
        <v>18</v>
      </c>
      <c r="E9" s="23">
        <v>0.25</v>
      </c>
      <c r="F9" s="1">
        <f t="shared" si="0"/>
        <v>6.0000000000000001E-3</v>
      </c>
      <c r="G9" s="1">
        <f t="shared" si="1"/>
        <v>0.108</v>
      </c>
      <c r="H9" s="23"/>
      <c r="I9" s="1">
        <f t="shared" si="2"/>
        <v>0</v>
      </c>
      <c r="J9" s="1">
        <f t="shared" si="3"/>
        <v>0</v>
      </c>
      <c r="K9" s="23"/>
      <c r="L9" s="1">
        <f t="shared" si="4"/>
        <v>0</v>
      </c>
      <c r="M9" s="1">
        <f t="shared" si="5"/>
        <v>0</v>
      </c>
      <c r="N9" s="23">
        <v>0.3</v>
      </c>
      <c r="O9" s="1">
        <f t="shared" si="6"/>
        <v>7.1999999999999989E-3</v>
      </c>
      <c r="P9" s="1">
        <f t="shared" si="7"/>
        <v>0.12959999999999999</v>
      </c>
      <c r="Q9" s="23">
        <v>0.38</v>
      </c>
      <c r="R9" s="1">
        <f t="shared" si="8"/>
        <v>9.1200000000000014E-3</v>
      </c>
      <c r="S9" s="1">
        <f t="shared" si="9"/>
        <v>0.16416000000000003</v>
      </c>
      <c r="T9" s="23">
        <v>0.5</v>
      </c>
      <c r="U9" s="1">
        <f t="shared" si="10"/>
        <v>0.192</v>
      </c>
      <c r="V9" s="1">
        <f t="shared" si="11"/>
        <v>3.456</v>
      </c>
      <c r="W9" s="23">
        <v>0.67</v>
      </c>
      <c r="X9" s="1">
        <f t="shared" si="12"/>
        <v>0.25728000000000001</v>
      </c>
      <c r="Y9" s="1">
        <f t="shared" si="13"/>
        <v>4.6310400000000005</v>
      </c>
      <c r="Z9" s="23">
        <v>0.73</v>
      </c>
      <c r="AA9" s="1">
        <f t="shared" si="14"/>
        <v>0.36499999999999999</v>
      </c>
      <c r="AB9" s="1">
        <f t="shared" si="15"/>
        <v>6.57</v>
      </c>
      <c r="AC9" s="23"/>
      <c r="AD9" s="1">
        <f t="shared" si="16"/>
        <v>0</v>
      </c>
      <c r="AE9" s="1">
        <f t="shared" si="17"/>
        <v>0</v>
      </c>
      <c r="AF9" s="23"/>
      <c r="AG9" s="1">
        <f t="shared" si="18"/>
        <v>0</v>
      </c>
      <c r="AH9" s="1">
        <f t="shared" si="19"/>
        <v>0</v>
      </c>
      <c r="AI9" s="1"/>
      <c r="AJ9" s="1">
        <f t="shared" si="20"/>
        <v>0</v>
      </c>
      <c r="AK9" s="1">
        <f t="shared" si="21"/>
        <v>0</v>
      </c>
      <c r="AL9" s="1"/>
      <c r="AM9" s="1">
        <f t="shared" si="22"/>
        <v>0</v>
      </c>
      <c r="AN9" s="1">
        <f t="shared" si="23"/>
        <v>0</v>
      </c>
      <c r="AO9" s="1"/>
      <c r="AP9" s="1">
        <f t="shared" si="24"/>
        <v>0</v>
      </c>
      <c r="AQ9" s="1">
        <f t="shared" si="25"/>
        <v>0</v>
      </c>
      <c r="AR9" s="1"/>
      <c r="AS9" s="1">
        <f t="shared" si="26"/>
        <v>0</v>
      </c>
      <c r="AT9" s="1">
        <f t="shared" si="27"/>
        <v>0</v>
      </c>
      <c r="AU9" s="11">
        <f t="shared" si="29"/>
        <v>0.83660000000000001</v>
      </c>
      <c r="AV9" s="12">
        <f t="shared" si="28"/>
        <v>15.0588</v>
      </c>
    </row>
    <row r="10" spans="1:48">
      <c r="A10" s="53">
        <v>5</v>
      </c>
      <c r="B10" s="3" t="s">
        <v>9</v>
      </c>
      <c r="C10" s="13" t="s">
        <v>12</v>
      </c>
      <c r="D10" s="12">
        <v>30</v>
      </c>
      <c r="E10" s="23"/>
      <c r="F10" s="1">
        <f t="shared" si="0"/>
        <v>0</v>
      </c>
      <c r="G10" s="1">
        <f t="shared" si="1"/>
        <v>0</v>
      </c>
      <c r="H10" s="23"/>
      <c r="I10" s="1">
        <f t="shared" si="2"/>
        <v>0</v>
      </c>
      <c r="J10" s="1">
        <f t="shared" si="3"/>
        <v>0</v>
      </c>
      <c r="K10" s="23"/>
      <c r="L10" s="1">
        <f t="shared" si="4"/>
        <v>0</v>
      </c>
      <c r="M10" s="1">
        <f t="shared" si="5"/>
        <v>0</v>
      </c>
      <c r="N10" s="23">
        <v>62</v>
      </c>
      <c r="O10" s="1">
        <f t="shared" si="6"/>
        <v>1.488</v>
      </c>
      <c r="P10" s="1">
        <f t="shared" si="7"/>
        <v>44.64</v>
      </c>
      <c r="Q10" s="23">
        <v>77.5</v>
      </c>
      <c r="R10" s="1">
        <f t="shared" si="8"/>
        <v>1.86</v>
      </c>
      <c r="S10" s="1">
        <f t="shared" si="9"/>
        <v>55.800000000000004</v>
      </c>
      <c r="T10" s="23"/>
      <c r="U10" s="1">
        <f t="shared" si="10"/>
        <v>0</v>
      </c>
      <c r="V10" s="1">
        <f t="shared" si="11"/>
        <v>0</v>
      </c>
      <c r="W10" s="23"/>
      <c r="X10" s="1">
        <f t="shared" si="12"/>
        <v>0</v>
      </c>
      <c r="Y10" s="1">
        <f t="shared" si="13"/>
        <v>0</v>
      </c>
      <c r="Z10" s="23"/>
      <c r="AA10" s="1">
        <f t="shared" si="14"/>
        <v>0</v>
      </c>
      <c r="AB10" s="1">
        <f t="shared" si="15"/>
        <v>0</v>
      </c>
      <c r="AC10" s="23"/>
      <c r="AD10" s="1">
        <f t="shared" si="16"/>
        <v>0</v>
      </c>
      <c r="AE10" s="1">
        <f t="shared" si="17"/>
        <v>0</v>
      </c>
      <c r="AF10" s="23"/>
      <c r="AG10" s="1">
        <f t="shared" si="18"/>
        <v>0</v>
      </c>
      <c r="AH10" s="1">
        <f t="shared" si="19"/>
        <v>0</v>
      </c>
      <c r="AI10" s="1"/>
      <c r="AJ10" s="1">
        <f t="shared" si="20"/>
        <v>0</v>
      </c>
      <c r="AK10" s="1">
        <f t="shared" si="21"/>
        <v>0</v>
      </c>
      <c r="AL10" s="1"/>
      <c r="AM10" s="1">
        <f t="shared" si="22"/>
        <v>0</v>
      </c>
      <c r="AN10" s="1">
        <f t="shared" si="23"/>
        <v>0</v>
      </c>
      <c r="AO10" s="1"/>
      <c r="AP10" s="1">
        <f t="shared" si="24"/>
        <v>0</v>
      </c>
      <c r="AQ10" s="1">
        <f t="shared" si="25"/>
        <v>0</v>
      </c>
      <c r="AR10" s="1"/>
      <c r="AS10" s="1">
        <f t="shared" si="26"/>
        <v>0</v>
      </c>
      <c r="AT10" s="1">
        <f t="shared" si="27"/>
        <v>0</v>
      </c>
      <c r="AU10" s="11">
        <f t="shared" si="29"/>
        <v>3.3479999999999999</v>
      </c>
      <c r="AV10" s="12">
        <f t="shared" si="28"/>
        <v>100.44</v>
      </c>
    </row>
    <row r="11" spans="1:48">
      <c r="A11" s="53">
        <v>6</v>
      </c>
      <c r="B11" s="3" t="s">
        <v>55</v>
      </c>
      <c r="C11" s="13" t="s">
        <v>12</v>
      </c>
      <c r="D11" s="12">
        <v>30</v>
      </c>
      <c r="E11" s="23"/>
      <c r="F11" s="1">
        <f t="shared" si="0"/>
        <v>0</v>
      </c>
      <c r="G11" s="1">
        <f t="shared" si="1"/>
        <v>0</v>
      </c>
      <c r="H11" s="23"/>
      <c r="I11" s="1">
        <f t="shared" si="2"/>
        <v>0</v>
      </c>
      <c r="J11" s="1">
        <f t="shared" si="3"/>
        <v>0</v>
      </c>
      <c r="K11" s="23"/>
      <c r="L11" s="1">
        <f t="shared" si="4"/>
        <v>0</v>
      </c>
      <c r="M11" s="1">
        <f t="shared" si="5"/>
        <v>0</v>
      </c>
      <c r="N11" s="23"/>
      <c r="O11" s="1">
        <f t="shared" si="6"/>
        <v>0</v>
      </c>
      <c r="P11" s="1">
        <f t="shared" si="7"/>
        <v>0</v>
      </c>
      <c r="Q11" s="23"/>
      <c r="R11" s="1">
        <f t="shared" si="8"/>
        <v>0</v>
      </c>
      <c r="S11" s="1">
        <f t="shared" si="9"/>
        <v>0</v>
      </c>
      <c r="T11" s="23"/>
      <c r="U11" s="1">
        <f t="shared" si="10"/>
        <v>0</v>
      </c>
      <c r="V11" s="1">
        <f t="shared" si="11"/>
        <v>0</v>
      </c>
      <c r="W11" s="23"/>
      <c r="X11" s="1">
        <f t="shared" si="12"/>
        <v>0</v>
      </c>
      <c r="Y11" s="1">
        <f t="shared" si="13"/>
        <v>0</v>
      </c>
      <c r="Z11" s="23"/>
      <c r="AA11" s="1">
        <f t="shared" si="14"/>
        <v>0</v>
      </c>
      <c r="AB11" s="1">
        <f t="shared" si="15"/>
        <v>0</v>
      </c>
      <c r="AC11" s="23"/>
      <c r="AD11" s="1">
        <f t="shared" si="16"/>
        <v>0</v>
      </c>
      <c r="AE11" s="1">
        <f t="shared" si="17"/>
        <v>0</v>
      </c>
      <c r="AF11" s="23"/>
      <c r="AG11" s="1">
        <f t="shared" si="18"/>
        <v>0</v>
      </c>
      <c r="AH11" s="1">
        <f t="shared" si="19"/>
        <v>0</v>
      </c>
      <c r="AI11" s="1"/>
      <c r="AJ11" s="1">
        <f t="shared" si="20"/>
        <v>0</v>
      </c>
      <c r="AK11" s="1">
        <f t="shared" si="21"/>
        <v>0</v>
      </c>
      <c r="AL11" s="1"/>
      <c r="AM11" s="1">
        <f t="shared" si="22"/>
        <v>0</v>
      </c>
      <c r="AN11" s="1">
        <f t="shared" si="23"/>
        <v>0</v>
      </c>
      <c r="AO11" s="1"/>
      <c r="AP11" s="1">
        <f t="shared" si="24"/>
        <v>0</v>
      </c>
      <c r="AQ11" s="1">
        <f t="shared" si="25"/>
        <v>0</v>
      </c>
      <c r="AR11" s="1"/>
      <c r="AS11" s="1">
        <f t="shared" si="26"/>
        <v>0</v>
      </c>
      <c r="AT11" s="1">
        <f t="shared" si="27"/>
        <v>0</v>
      </c>
      <c r="AU11" s="11">
        <f t="shared" si="29"/>
        <v>0</v>
      </c>
      <c r="AV11" s="12">
        <f t="shared" si="28"/>
        <v>0</v>
      </c>
    </row>
    <row r="12" spans="1:48">
      <c r="A12" s="53">
        <v>7</v>
      </c>
      <c r="B12" s="3" t="s">
        <v>33</v>
      </c>
      <c r="C12" s="13" t="s">
        <v>12</v>
      </c>
      <c r="D12" s="12">
        <v>39</v>
      </c>
      <c r="E12" s="23"/>
      <c r="F12" s="1">
        <f t="shared" si="0"/>
        <v>0</v>
      </c>
      <c r="G12" s="1">
        <f t="shared" si="1"/>
        <v>0</v>
      </c>
      <c r="H12" s="23"/>
      <c r="I12" s="1">
        <f t="shared" si="2"/>
        <v>0</v>
      </c>
      <c r="J12" s="1">
        <f t="shared" si="3"/>
        <v>0</v>
      </c>
      <c r="K12" s="23"/>
      <c r="L12" s="1">
        <f t="shared" si="4"/>
        <v>0</v>
      </c>
      <c r="M12" s="1">
        <f t="shared" si="5"/>
        <v>0</v>
      </c>
      <c r="N12" s="23">
        <v>10</v>
      </c>
      <c r="O12" s="1">
        <f t="shared" si="6"/>
        <v>0.24</v>
      </c>
      <c r="P12" s="1">
        <f t="shared" si="7"/>
        <v>9.36</v>
      </c>
      <c r="Q12" s="23">
        <v>12.5</v>
      </c>
      <c r="R12" s="1">
        <f t="shared" si="8"/>
        <v>0.3</v>
      </c>
      <c r="S12" s="1">
        <f t="shared" si="9"/>
        <v>11.7</v>
      </c>
      <c r="T12" s="23"/>
      <c r="U12" s="1">
        <f t="shared" si="10"/>
        <v>0</v>
      </c>
      <c r="V12" s="1">
        <f t="shared" si="11"/>
        <v>0</v>
      </c>
      <c r="W12" s="23"/>
      <c r="X12" s="1">
        <f t="shared" si="12"/>
        <v>0</v>
      </c>
      <c r="Y12" s="1">
        <f t="shared" si="13"/>
        <v>0</v>
      </c>
      <c r="Z12" s="23">
        <v>12.9</v>
      </c>
      <c r="AA12" s="1">
        <f t="shared" si="14"/>
        <v>6.45</v>
      </c>
      <c r="AB12" s="1">
        <f t="shared" si="15"/>
        <v>251.55</v>
      </c>
      <c r="AC12" s="52"/>
      <c r="AD12" s="1">
        <f t="shared" si="16"/>
        <v>0</v>
      </c>
      <c r="AE12" s="1">
        <f t="shared" si="17"/>
        <v>0</v>
      </c>
      <c r="AF12" s="23"/>
      <c r="AG12" s="1">
        <f t="shared" si="18"/>
        <v>0</v>
      </c>
      <c r="AH12" s="1">
        <f t="shared" si="19"/>
        <v>0</v>
      </c>
      <c r="AI12" s="1"/>
      <c r="AJ12" s="1">
        <f t="shared" si="20"/>
        <v>0</v>
      </c>
      <c r="AK12" s="1">
        <f t="shared" si="21"/>
        <v>0</v>
      </c>
      <c r="AL12" s="1"/>
      <c r="AM12" s="1">
        <f t="shared" si="22"/>
        <v>0</v>
      </c>
      <c r="AN12" s="1">
        <f t="shared" si="23"/>
        <v>0</v>
      </c>
      <c r="AO12" s="1"/>
      <c r="AP12" s="1">
        <f t="shared" si="24"/>
        <v>0</v>
      </c>
      <c r="AQ12" s="1">
        <f t="shared" si="25"/>
        <v>0</v>
      </c>
      <c r="AR12" s="1"/>
      <c r="AS12" s="1">
        <f t="shared" si="26"/>
        <v>0</v>
      </c>
      <c r="AT12" s="1">
        <f t="shared" si="27"/>
        <v>0</v>
      </c>
      <c r="AU12" s="11">
        <f t="shared" si="29"/>
        <v>6.99</v>
      </c>
      <c r="AV12" s="12">
        <f t="shared" si="28"/>
        <v>272.61</v>
      </c>
    </row>
    <row r="13" spans="1:48">
      <c r="A13" s="53">
        <v>8</v>
      </c>
      <c r="B13" s="3" t="s">
        <v>16</v>
      </c>
      <c r="C13" s="13" t="s">
        <v>12</v>
      </c>
      <c r="D13" s="12">
        <v>32</v>
      </c>
      <c r="E13" s="23"/>
      <c r="F13" s="1">
        <f t="shared" si="0"/>
        <v>0</v>
      </c>
      <c r="G13" s="1">
        <f t="shared" si="1"/>
        <v>0</v>
      </c>
      <c r="H13" s="23"/>
      <c r="I13" s="1">
        <f t="shared" si="2"/>
        <v>0</v>
      </c>
      <c r="J13" s="1">
        <f t="shared" si="3"/>
        <v>0</v>
      </c>
      <c r="K13" s="23"/>
      <c r="L13" s="1">
        <f t="shared" si="4"/>
        <v>0</v>
      </c>
      <c r="M13" s="1">
        <f t="shared" si="5"/>
        <v>0</v>
      </c>
      <c r="N13" s="23">
        <v>13.6</v>
      </c>
      <c r="O13" s="1">
        <f t="shared" si="6"/>
        <v>0.32639999999999997</v>
      </c>
      <c r="P13" s="1">
        <f t="shared" si="7"/>
        <v>10.444799999999999</v>
      </c>
      <c r="Q13" s="23">
        <v>17</v>
      </c>
      <c r="R13" s="1">
        <f t="shared" si="8"/>
        <v>0.40799999999999997</v>
      </c>
      <c r="S13" s="1">
        <f t="shared" si="9"/>
        <v>13.055999999999999</v>
      </c>
      <c r="T13" s="23"/>
      <c r="U13" s="1">
        <f t="shared" si="10"/>
        <v>0</v>
      </c>
      <c r="V13" s="1">
        <f t="shared" si="11"/>
        <v>0</v>
      </c>
      <c r="W13" s="23"/>
      <c r="X13" s="1">
        <f t="shared" si="12"/>
        <v>0</v>
      </c>
      <c r="Y13" s="1">
        <f t="shared" si="13"/>
        <v>0</v>
      </c>
      <c r="Z13" s="23">
        <v>30.9</v>
      </c>
      <c r="AA13" s="1">
        <f t="shared" si="14"/>
        <v>15.45</v>
      </c>
      <c r="AB13" s="1">
        <f t="shared" si="15"/>
        <v>494.4</v>
      </c>
      <c r="AC13" s="23"/>
      <c r="AD13" s="1">
        <f t="shared" si="16"/>
        <v>0</v>
      </c>
      <c r="AE13" s="1">
        <f t="shared" si="17"/>
        <v>0</v>
      </c>
      <c r="AF13" s="23"/>
      <c r="AG13" s="1">
        <f t="shared" si="18"/>
        <v>0</v>
      </c>
      <c r="AH13" s="1">
        <f t="shared" si="19"/>
        <v>0</v>
      </c>
      <c r="AI13" s="1"/>
      <c r="AJ13" s="1">
        <f t="shared" si="20"/>
        <v>0</v>
      </c>
      <c r="AK13" s="1">
        <f t="shared" si="21"/>
        <v>0</v>
      </c>
      <c r="AL13" s="1"/>
      <c r="AM13" s="1">
        <f t="shared" si="22"/>
        <v>0</v>
      </c>
      <c r="AN13" s="1">
        <f t="shared" si="23"/>
        <v>0</v>
      </c>
      <c r="AO13" s="1"/>
      <c r="AP13" s="1">
        <f t="shared" si="24"/>
        <v>0</v>
      </c>
      <c r="AQ13" s="1">
        <f t="shared" si="25"/>
        <v>0</v>
      </c>
      <c r="AR13" s="1"/>
      <c r="AS13" s="1">
        <f t="shared" si="26"/>
        <v>0</v>
      </c>
      <c r="AT13" s="1">
        <f t="shared" si="27"/>
        <v>0</v>
      </c>
      <c r="AU13" s="11">
        <f t="shared" si="29"/>
        <v>16.1844</v>
      </c>
      <c r="AV13" s="12">
        <f t="shared" si="28"/>
        <v>517.9008</v>
      </c>
    </row>
    <row r="14" spans="1:48">
      <c r="A14" s="53">
        <v>9</v>
      </c>
      <c r="B14" s="3" t="s">
        <v>72</v>
      </c>
      <c r="C14" s="13" t="s">
        <v>12</v>
      </c>
      <c r="D14" s="12">
        <v>1800</v>
      </c>
      <c r="E14" s="23"/>
      <c r="F14" s="1">
        <f t="shared" si="0"/>
        <v>0</v>
      </c>
      <c r="G14" s="1">
        <f t="shared" si="1"/>
        <v>0</v>
      </c>
      <c r="H14" s="23"/>
      <c r="I14" s="1">
        <f t="shared" si="2"/>
        <v>0</v>
      </c>
      <c r="J14" s="1">
        <f t="shared" si="3"/>
        <v>0</v>
      </c>
      <c r="K14" s="23"/>
      <c r="L14" s="1">
        <f t="shared" si="4"/>
        <v>0</v>
      </c>
      <c r="M14" s="1">
        <f t="shared" si="5"/>
        <v>0</v>
      </c>
      <c r="N14" s="23">
        <v>0.04</v>
      </c>
      <c r="O14" s="1">
        <f t="shared" si="6"/>
        <v>9.5999999999999992E-4</v>
      </c>
      <c r="P14" s="1">
        <f t="shared" si="7"/>
        <v>1.7279999999999998</v>
      </c>
      <c r="Q14" s="23">
        <v>0.05</v>
      </c>
      <c r="R14" s="1">
        <f t="shared" si="8"/>
        <v>1.2000000000000001E-3</v>
      </c>
      <c r="S14" s="1">
        <f t="shared" si="9"/>
        <v>2.16</v>
      </c>
      <c r="T14" s="23"/>
      <c r="U14" s="1">
        <f t="shared" si="10"/>
        <v>0</v>
      </c>
      <c r="V14" s="1">
        <f t="shared" si="11"/>
        <v>0</v>
      </c>
      <c r="W14" s="23"/>
      <c r="X14" s="1">
        <f t="shared" si="12"/>
        <v>0</v>
      </c>
      <c r="Y14" s="1">
        <f t="shared" si="13"/>
        <v>0</v>
      </c>
      <c r="Z14" s="23"/>
      <c r="AA14" s="1">
        <f t="shared" si="14"/>
        <v>0</v>
      </c>
      <c r="AB14" s="1">
        <f t="shared" si="15"/>
        <v>0</v>
      </c>
      <c r="AC14" s="23"/>
      <c r="AD14" s="1">
        <f t="shared" si="16"/>
        <v>0</v>
      </c>
      <c r="AE14" s="1">
        <f t="shared" si="17"/>
        <v>0</v>
      </c>
      <c r="AF14" s="23"/>
      <c r="AG14" s="1">
        <f t="shared" si="18"/>
        <v>0</v>
      </c>
      <c r="AH14" s="1">
        <f t="shared" si="19"/>
        <v>0</v>
      </c>
      <c r="AI14" s="1"/>
      <c r="AJ14" s="1">
        <f t="shared" si="20"/>
        <v>0</v>
      </c>
      <c r="AK14" s="1">
        <f t="shared" si="21"/>
        <v>0</v>
      </c>
      <c r="AL14" s="1"/>
      <c r="AM14" s="1">
        <f t="shared" si="22"/>
        <v>0</v>
      </c>
      <c r="AN14" s="1">
        <f t="shared" si="23"/>
        <v>0</v>
      </c>
      <c r="AO14" s="1"/>
      <c r="AP14" s="1">
        <f t="shared" si="24"/>
        <v>0</v>
      </c>
      <c r="AQ14" s="1">
        <f t="shared" si="25"/>
        <v>0</v>
      </c>
      <c r="AR14" s="1"/>
      <c r="AS14" s="1">
        <f t="shared" si="26"/>
        <v>0</v>
      </c>
      <c r="AT14" s="1">
        <f t="shared" si="27"/>
        <v>0</v>
      </c>
      <c r="AU14" s="11">
        <f t="shared" si="29"/>
        <v>2.16E-3</v>
      </c>
      <c r="AV14" s="12">
        <f t="shared" si="28"/>
        <v>3.8879999999999999</v>
      </c>
    </row>
    <row r="15" spans="1:48">
      <c r="A15" s="53">
        <v>10</v>
      </c>
      <c r="B15" s="4" t="s">
        <v>32</v>
      </c>
      <c r="C15" s="61" t="s">
        <v>12</v>
      </c>
      <c r="D15" s="12">
        <v>165</v>
      </c>
      <c r="E15" s="23"/>
      <c r="F15" s="1">
        <f t="shared" si="0"/>
        <v>0</v>
      </c>
      <c r="G15" s="1">
        <f t="shared" si="1"/>
        <v>0</v>
      </c>
      <c r="H15" s="23"/>
      <c r="I15" s="1">
        <f t="shared" si="2"/>
        <v>0</v>
      </c>
      <c r="J15" s="1">
        <f t="shared" si="3"/>
        <v>0</v>
      </c>
      <c r="K15" s="23"/>
      <c r="L15" s="1">
        <f t="shared" si="4"/>
        <v>0</v>
      </c>
      <c r="M15" s="1">
        <f t="shared" si="5"/>
        <v>0</v>
      </c>
      <c r="N15" s="23">
        <v>4</v>
      </c>
      <c r="O15" s="1">
        <f t="shared" si="6"/>
        <v>9.6000000000000002E-2</v>
      </c>
      <c r="P15" s="1">
        <f t="shared" si="7"/>
        <v>15.84</v>
      </c>
      <c r="Q15" s="23">
        <v>5</v>
      </c>
      <c r="R15" s="1">
        <f t="shared" si="8"/>
        <v>0.12</v>
      </c>
      <c r="S15" s="1">
        <f t="shared" si="9"/>
        <v>19.8</v>
      </c>
      <c r="T15" s="23"/>
      <c r="U15" s="1">
        <f t="shared" si="10"/>
        <v>0</v>
      </c>
      <c r="V15" s="1">
        <f t="shared" si="11"/>
        <v>0</v>
      </c>
      <c r="W15" s="23"/>
      <c r="X15" s="1">
        <f t="shared" si="12"/>
        <v>0</v>
      </c>
      <c r="Y15" s="1">
        <f t="shared" si="13"/>
        <v>0</v>
      </c>
      <c r="Z15" s="23">
        <v>2.7</v>
      </c>
      <c r="AA15" s="1">
        <f t="shared" si="14"/>
        <v>1.35</v>
      </c>
      <c r="AB15" s="1">
        <f t="shared" si="15"/>
        <v>222.75000000000003</v>
      </c>
      <c r="AC15" s="23"/>
      <c r="AD15" s="1">
        <f t="shared" si="16"/>
        <v>0</v>
      </c>
      <c r="AE15" s="1">
        <f t="shared" si="17"/>
        <v>0</v>
      </c>
      <c r="AF15" s="23"/>
      <c r="AG15" s="1">
        <f t="shared" si="18"/>
        <v>0</v>
      </c>
      <c r="AH15" s="1">
        <f t="shared" si="19"/>
        <v>0</v>
      </c>
      <c r="AI15" s="1"/>
      <c r="AJ15" s="1">
        <f t="shared" si="20"/>
        <v>0</v>
      </c>
      <c r="AK15" s="1">
        <f t="shared" si="21"/>
        <v>0</v>
      </c>
      <c r="AL15" s="1"/>
      <c r="AM15" s="1">
        <f t="shared" si="22"/>
        <v>0</v>
      </c>
      <c r="AN15" s="1">
        <f t="shared" si="23"/>
        <v>0</v>
      </c>
      <c r="AO15" s="1"/>
      <c r="AP15" s="1">
        <f t="shared" si="24"/>
        <v>0</v>
      </c>
      <c r="AQ15" s="1">
        <f t="shared" si="25"/>
        <v>0</v>
      </c>
      <c r="AR15" s="1"/>
      <c r="AS15" s="1">
        <f t="shared" si="26"/>
        <v>0</v>
      </c>
      <c r="AT15" s="1">
        <f t="shared" si="27"/>
        <v>0</v>
      </c>
      <c r="AU15" s="11">
        <f t="shared" si="29"/>
        <v>1.5660000000000001</v>
      </c>
      <c r="AV15" s="12">
        <f t="shared" si="28"/>
        <v>258.39</v>
      </c>
    </row>
    <row r="16" spans="1:48">
      <c r="A16" s="53">
        <v>11</v>
      </c>
      <c r="B16" s="3" t="s">
        <v>42</v>
      </c>
      <c r="C16" s="13" t="s">
        <v>12</v>
      </c>
      <c r="D16" s="12">
        <v>231.43</v>
      </c>
      <c r="E16" s="23">
        <v>3.4</v>
      </c>
      <c r="F16" s="1">
        <f t="shared" si="0"/>
        <v>8.1599999999999992E-2</v>
      </c>
      <c r="G16" s="1">
        <f t="shared" si="1"/>
        <v>18.884687999999997</v>
      </c>
      <c r="H16" s="23"/>
      <c r="I16" s="1">
        <f t="shared" si="2"/>
        <v>0</v>
      </c>
      <c r="J16" s="1">
        <f t="shared" si="3"/>
        <v>0</v>
      </c>
      <c r="K16" s="23"/>
      <c r="L16" s="1">
        <f t="shared" si="4"/>
        <v>0</v>
      </c>
      <c r="M16" s="1">
        <f t="shared" si="5"/>
        <v>0</v>
      </c>
      <c r="N16" s="23"/>
      <c r="O16" s="1">
        <f t="shared" si="6"/>
        <v>0</v>
      </c>
      <c r="P16" s="1">
        <f t="shared" si="7"/>
        <v>0</v>
      </c>
      <c r="Q16" s="23"/>
      <c r="R16" s="1">
        <f t="shared" si="8"/>
        <v>0</v>
      </c>
      <c r="S16" s="1">
        <f t="shared" si="9"/>
        <v>0</v>
      </c>
      <c r="T16" s="23"/>
      <c r="U16" s="1">
        <f t="shared" si="10"/>
        <v>0</v>
      </c>
      <c r="V16" s="1">
        <f t="shared" si="11"/>
        <v>0</v>
      </c>
      <c r="W16" s="23"/>
      <c r="X16" s="1">
        <f t="shared" si="12"/>
        <v>0</v>
      </c>
      <c r="Y16" s="1">
        <f t="shared" si="13"/>
        <v>0</v>
      </c>
      <c r="Z16" s="23">
        <v>9.1</v>
      </c>
      <c r="AA16" s="1">
        <f t="shared" si="14"/>
        <v>4.55</v>
      </c>
      <c r="AB16" s="1">
        <f t="shared" si="15"/>
        <v>1053.0065</v>
      </c>
      <c r="AC16" s="23"/>
      <c r="AD16" s="1">
        <f t="shared" si="16"/>
        <v>0</v>
      </c>
      <c r="AE16" s="1">
        <f t="shared" si="17"/>
        <v>0</v>
      </c>
      <c r="AF16" s="23"/>
      <c r="AG16" s="1">
        <f t="shared" si="18"/>
        <v>0</v>
      </c>
      <c r="AH16" s="1">
        <f t="shared" si="19"/>
        <v>0</v>
      </c>
      <c r="AI16" s="1"/>
      <c r="AJ16" s="1">
        <f t="shared" si="20"/>
        <v>0</v>
      </c>
      <c r="AK16" s="1">
        <f t="shared" si="21"/>
        <v>0</v>
      </c>
      <c r="AL16" s="1"/>
      <c r="AM16" s="1">
        <f t="shared" si="22"/>
        <v>0</v>
      </c>
      <c r="AN16" s="1">
        <f t="shared" si="23"/>
        <v>0</v>
      </c>
      <c r="AO16" s="1"/>
      <c r="AP16" s="1">
        <f t="shared" si="24"/>
        <v>0</v>
      </c>
      <c r="AQ16" s="1">
        <f t="shared" si="25"/>
        <v>0</v>
      </c>
      <c r="AR16" s="1"/>
      <c r="AS16" s="1">
        <f t="shared" si="26"/>
        <v>0</v>
      </c>
      <c r="AT16" s="1">
        <f t="shared" si="27"/>
        <v>0</v>
      </c>
      <c r="AU16" s="11">
        <f t="shared" si="29"/>
        <v>4.6315999999999997</v>
      </c>
      <c r="AV16" s="12">
        <f t="shared" si="28"/>
        <v>1071.8911880000001</v>
      </c>
    </row>
    <row r="17" spans="1:48">
      <c r="A17" s="53">
        <v>12</v>
      </c>
      <c r="B17" s="24" t="s">
        <v>59</v>
      </c>
      <c r="C17" s="13" t="s">
        <v>12</v>
      </c>
      <c r="D17" s="12">
        <v>54.29</v>
      </c>
      <c r="E17" s="23">
        <v>6.5</v>
      </c>
      <c r="F17" s="1">
        <f t="shared" si="0"/>
        <v>0.156</v>
      </c>
      <c r="G17" s="1">
        <f t="shared" si="1"/>
        <v>8.4692399999999992</v>
      </c>
      <c r="H17" s="23"/>
      <c r="I17" s="1">
        <f t="shared" si="2"/>
        <v>0</v>
      </c>
      <c r="J17" s="1">
        <f t="shared" si="3"/>
        <v>0</v>
      </c>
      <c r="K17" s="23"/>
      <c r="L17" s="1">
        <f t="shared" si="4"/>
        <v>0</v>
      </c>
      <c r="M17" s="1">
        <f t="shared" si="5"/>
        <v>0</v>
      </c>
      <c r="N17" s="23"/>
      <c r="O17" s="1">
        <f t="shared" si="6"/>
        <v>0</v>
      </c>
      <c r="P17" s="1">
        <f t="shared" si="7"/>
        <v>0</v>
      </c>
      <c r="Q17" s="23"/>
      <c r="R17" s="1">
        <f t="shared" si="8"/>
        <v>0</v>
      </c>
      <c r="S17" s="1">
        <f t="shared" si="9"/>
        <v>0</v>
      </c>
      <c r="T17" s="23"/>
      <c r="U17" s="1"/>
      <c r="V17" s="1">
        <f t="shared" si="11"/>
        <v>0</v>
      </c>
      <c r="W17" s="23"/>
      <c r="X17" s="1">
        <f t="shared" si="12"/>
        <v>0</v>
      </c>
      <c r="Y17" s="1">
        <f t="shared" si="13"/>
        <v>0</v>
      </c>
      <c r="Z17" s="23"/>
      <c r="AA17" s="1">
        <f t="shared" si="14"/>
        <v>0</v>
      </c>
      <c r="AB17" s="1">
        <f t="shared" si="15"/>
        <v>0</v>
      </c>
      <c r="AC17" s="23"/>
      <c r="AD17" s="1">
        <f t="shared" si="16"/>
        <v>0</v>
      </c>
      <c r="AE17" s="1">
        <f t="shared" si="17"/>
        <v>0</v>
      </c>
      <c r="AF17" s="23"/>
      <c r="AG17" s="1">
        <f t="shared" si="18"/>
        <v>0</v>
      </c>
      <c r="AH17" s="1">
        <f t="shared" si="19"/>
        <v>0</v>
      </c>
      <c r="AI17" s="1"/>
      <c r="AJ17" s="1">
        <f t="shared" si="20"/>
        <v>0</v>
      </c>
      <c r="AK17" s="1">
        <f t="shared" si="21"/>
        <v>0</v>
      </c>
      <c r="AL17" s="1"/>
      <c r="AM17" s="1">
        <f t="shared" si="22"/>
        <v>0</v>
      </c>
      <c r="AN17" s="1">
        <f t="shared" si="23"/>
        <v>0</v>
      </c>
      <c r="AO17" s="1"/>
      <c r="AP17" s="1">
        <f t="shared" si="24"/>
        <v>0</v>
      </c>
      <c r="AQ17" s="1">
        <f t="shared" si="25"/>
        <v>0</v>
      </c>
      <c r="AR17" s="1"/>
      <c r="AS17" s="1">
        <f t="shared" si="26"/>
        <v>0</v>
      </c>
      <c r="AT17" s="1">
        <f t="shared" si="27"/>
        <v>0</v>
      </c>
      <c r="AU17" s="11">
        <f t="shared" si="29"/>
        <v>0.156</v>
      </c>
      <c r="AV17" s="12">
        <f t="shared" si="28"/>
        <v>8.4692399999999992</v>
      </c>
    </row>
    <row r="18" spans="1:48">
      <c r="A18" s="53">
        <v>13</v>
      </c>
      <c r="B18" s="3" t="s">
        <v>62</v>
      </c>
      <c r="C18" s="13" t="s">
        <v>12</v>
      </c>
      <c r="D18" s="12">
        <v>150</v>
      </c>
      <c r="E18" s="23"/>
      <c r="F18" s="1">
        <f t="shared" si="0"/>
        <v>0</v>
      </c>
      <c r="G18" s="1">
        <f t="shared" si="1"/>
        <v>0</v>
      </c>
      <c r="H18" s="23"/>
      <c r="I18" s="1">
        <f t="shared" si="2"/>
        <v>0</v>
      </c>
      <c r="J18" s="1">
        <f t="shared" si="3"/>
        <v>0</v>
      </c>
      <c r="K18" s="23"/>
      <c r="L18" s="1">
        <f t="shared" si="4"/>
        <v>0</v>
      </c>
      <c r="M18" s="1">
        <f t="shared" si="5"/>
        <v>0</v>
      </c>
      <c r="N18" s="23">
        <v>16</v>
      </c>
      <c r="O18" s="1">
        <f t="shared" si="6"/>
        <v>0.38400000000000001</v>
      </c>
      <c r="P18" s="1">
        <f t="shared" si="7"/>
        <v>57.6</v>
      </c>
      <c r="Q18" s="23">
        <v>20</v>
      </c>
      <c r="R18" s="1">
        <f t="shared" si="8"/>
        <v>0.48</v>
      </c>
      <c r="S18" s="1">
        <f t="shared" si="9"/>
        <v>72</v>
      </c>
      <c r="T18" s="23"/>
      <c r="U18" s="1">
        <f t="shared" si="10"/>
        <v>0</v>
      </c>
      <c r="V18" s="1">
        <f t="shared" si="11"/>
        <v>0</v>
      </c>
      <c r="W18" s="23"/>
      <c r="X18" s="1">
        <f t="shared" si="12"/>
        <v>0</v>
      </c>
      <c r="Y18" s="1">
        <f t="shared" si="13"/>
        <v>0</v>
      </c>
      <c r="Z18" s="23"/>
      <c r="AA18" s="1">
        <f t="shared" si="14"/>
        <v>0</v>
      </c>
      <c r="AB18" s="1">
        <f t="shared" si="15"/>
        <v>0</v>
      </c>
      <c r="AC18" s="23"/>
      <c r="AD18" s="1">
        <f t="shared" si="16"/>
        <v>0</v>
      </c>
      <c r="AE18" s="1">
        <f t="shared" si="17"/>
        <v>0</v>
      </c>
      <c r="AF18" s="23"/>
      <c r="AG18" s="1">
        <f t="shared" si="18"/>
        <v>0</v>
      </c>
      <c r="AH18" s="1">
        <f t="shared" si="19"/>
        <v>0</v>
      </c>
      <c r="AI18" s="1"/>
      <c r="AJ18" s="1">
        <f t="shared" si="20"/>
        <v>0</v>
      </c>
      <c r="AK18" s="1">
        <f t="shared" si="21"/>
        <v>0</v>
      </c>
      <c r="AL18" s="1"/>
      <c r="AM18" s="1">
        <f t="shared" si="22"/>
        <v>0</v>
      </c>
      <c r="AN18" s="1">
        <f t="shared" si="23"/>
        <v>0</v>
      </c>
      <c r="AO18" s="1"/>
      <c r="AP18" s="1">
        <f t="shared" si="24"/>
        <v>0</v>
      </c>
      <c r="AQ18" s="1">
        <f t="shared" si="25"/>
        <v>0</v>
      </c>
      <c r="AR18" s="1"/>
      <c r="AS18" s="1">
        <f t="shared" si="26"/>
        <v>0</v>
      </c>
      <c r="AT18" s="1">
        <f t="shared" si="27"/>
        <v>0</v>
      </c>
      <c r="AU18" s="11">
        <f t="shared" si="29"/>
        <v>0.86399999999999999</v>
      </c>
      <c r="AV18" s="12">
        <f t="shared" si="28"/>
        <v>129.6</v>
      </c>
    </row>
    <row r="19" spans="1:48">
      <c r="A19" s="53">
        <v>14</v>
      </c>
      <c r="B19" s="3" t="s">
        <v>74</v>
      </c>
      <c r="C19" s="13" t="s">
        <v>12</v>
      </c>
      <c r="D19" s="12">
        <v>93.75</v>
      </c>
      <c r="E19" s="23"/>
      <c r="F19" s="1">
        <f t="shared" si="0"/>
        <v>0</v>
      </c>
      <c r="G19" s="1">
        <f t="shared" si="1"/>
        <v>0</v>
      </c>
      <c r="H19" s="23"/>
      <c r="I19" s="1">
        <f t="shared" si="2"/>
        <v>0</v>
      </c>
      <c r="J19" s="1">
        <f t="shared" si="3"/>
        <v>0</v>
      </c>
      <c r="K19" s="23"/>
      <c r="L19" s="1">
        <f t="shared" si="4"/>
        <v>0</v>
      </c>
      <c r="M19" s="1">
        <f t="shared" si="5"/>
        <v>0</v>
      </c>
      <c r="N19" s="23"/>
      <c r="O19" s="1">
        <f t="shared" si="6"/>
        <v>0</v>
      </c>
      <c r="P19" s="1">
        <f t="shared" si="7"/>
        <v>0</v>
      </c>
      <c r="Q19" s="23"/>
      <c r="R19" s="1">
        <f t="shared" si="8"/>
        <v>0</v>
      </c>
      <c r="S19" s="1">
        <f t="shared" si="9"/>
        <v>0</v>
      </c>
      <c r="T19" s="23">
        <v>69</v>
      </c>
      <c r="U19" s="1">
        <f t="shared" si="10"/>
        <v>26.495999999999999</v>
      </c>
      <c r="V19" s="1">
        <f t="shared" si="11"/>
        <v>2484</v>
      </c>
      <c r="W19" s="23">
        <v>92</v>
      </c>
      <c r="X19" s="1">
        <f t="shared" si="12"/>
        <v>35.328000000000003</v>
      </c>
      <c r="Y19" s="1">
        <f t="shared" si="13"/>
        <v>3312.0000000000005</v>
      </c>
      <c r="Z19" s="23"/>
      <c r="AA19" s="1">
        <f t="shared" si="14"/>
        <v>0</v>
      </c>
      <c r="AB19" s="1">
        <f t="shared" si="15"/>
        <v>0</v>
      </c>
      <c r="AC19" s="23"/>
      <c r="AD19" s="1">
        <f t="shared" si="16"/>
        <v>0</v>
      </c>
      <c r="AE19" s="1">
        <f t="shared" si="17"/>
        <v>0</v>
      </c>
      <c r="AF19" s="23"/>
      <c r="AG19" s="1">
        <f t="shared" si="18"/>
        <v>0</v>
      </c>
      <c r="AH19" s="1">
        <f t="shared" si="19"/>
        <v>0</v>
      </c>
      <c r="AI19" s="1"/>
      <c r="AJ19" s="1">
        <f t="shared" si="20"/>
        <v>0</v>
      </c>
      <c r="AK19" s="1">
        <f t="shared" si="21"/>
        <v>0</v>
      </c>
      <c r="AL19" s="1"/>
      <c r="AM19" s="1">
        <f t="shared" si="22"/>
        <v>0</v>
      </c>
      <c r="AN19" s="1">
        <f t="shared" si="23"/>
        <v>0</v>
      </c>
      <c r="AO19" s="1"/>
      <c r="AP19" s="1">
        <f t="shared" si="24"/>
        <v>0</v>
      </c>
      <c r="AQ19" s="1">
        <f t="shared" si="25"/>
        <v>0</v>
      </c>
      <c r="AR19" s="1"/>
      <c r="AS19" s="1">
        <f t="shared" si="26"/>
        <v>0</v>
      </c>
      <c r="AT19" s="1">
        <f t="shared" si="27"/>
        <v>0</v>
      </c>
      <c r="AU19" s="11">
        <f t="shared" si="29"/>
        <v>61.823999999999998</v>
      </c>
      <c r="AV19" s="12">
        <f t="shared" si="28"/>
        <v>5796</v>
      </c>
    </row>
    <row r="20" spans="1:48">
      <c r="A20" s="53">
        <v>15</v>
      </c>
      <c r="B20" s="3" t="s">
        <v>58</v>
      </c>
      <c r="C20" s="13" t="s">
        <v>12</v>
      </c>
      <c r="D20" s="12">
        <v>360</v>
      </c>
      <c r="E20" s="23">
        <v>93</v>
      </c>
      <c r="F20" s="1">
        <f t="shared" si="0"/>
        <v>2.2320000000000002</v>
      </c>
      <c r="G20" s="1">
        <f t="shared" si="1"/>
        <v>803.5200000000001</v>
      </c>
      <c r="H20" s="23"/>
      <c r="I20" s="1">
        <f t="shared" si="2"/>
        <v>0</v>
      </c>
      <c r="J20" s="1">
        <f t="shared" si="3"/>
        <v>0</v>
      </c>
      <c r="K20" s="23"/>
      <c r="L20" s="1">
        <f t="shared" si="4"/>
        <v>0</v>
      </c>
      <c r="M20" s="1">
        <f t="shared" si="5"/>
        <v>0</v>
      </c>
      <c r="N20" s="23"/>
      <c r="O20" s="1">
        <f t="shared" si="6"/>
        <v>0</v>
      </c>
      <c r="P20" s="1">
        <f t="shared" si="7"/>
        <v>0</v>
      </c>
      <c r="Q20" s="23"/>
      <c r="R20" s="1">
        <f t="shared" si="8"/>
        <v>0</v>
      </c>
      <c r="S20" s="1">
        <f t="shared" si="9"/>
        <v>0</v>
      </c>
      <c r="T20" s="23"/>
      <c r="U20" s="1">
        <f t="shared" si="10"/>
        <v>0</v>
      </c>
      <c r="V20" s="1">
        <f t="shared" si="11"/>
        <v>0</v>
      </c>
      <c r="W20" s="23"/>
      <c r="X20" s="1">
        <f t="shared" si="12"/>
        <v>0</v>
      </c>
      <c r="Y20" s="1">
        <f t="shared" si="13"/>
        <v>0</v>
      </c>
      <c r="Z20" s="23"/>
      <c r="AA20" s="1">
        <f t="shared" si="14"/>
        <v>0</v>
      </c>
      <c r="AB20" s="1">
        <f t="shared" si="15"/>
        <v>0</v>
      </c>
      <c r="AC20" s="23"/>
      <c r="AD20" s="1">
        <f t="shared" si="16"/>
        <v>0</v>
      </c>
      <c r="AE20" s="1">
        <f t="shared" si="17"/>
        <v>0</v>
      </c>
      <c r="AF20" s="23"/>
      <c r="AG20" s="1">
        <f t="shared" si="18"/>
        <v>0</v>
      </c>
      <c r="AH20" s="1">
        <f t="shared" si="19"/>
        <v>0</v>
      </c>
      <c r="AI20" s="1"/>
      <c r="AJ20" s="1">
        <f t="shared" si="20"/>
        <v>0</v>
      </c>
      <c r="AK20" s="1">
        <f t="shared" si="21"/>
        <v>0</v>
      </c>
      <c r="AL20" s="1"/>
      <c r="AM20" s="1">
        <f t="shared" si="22"/>
        <v>0</v>
      </c>
      <c r="AN20" s="1">
        <f t="shared" si="23"/>
        <v>0</v>
      </c>
      <c r="AO20" s="1"/>
      <c r="AP20" s="1">
        <f t="shared" si="24"/>
        <v>0</v>
      </c>
      <c r="AQ20" s="1">
        <f t="shared" si="25"/>
        <v>0</v>
      </c>
      <c r="AR20" s="1"/>
      <c r="AS20" s="1">
        <f t="shared" si="26"/>
        <v>0</v>
      </c>
      <c r="AT20" s="1">
        <f t="shared" si="27"/>
        <v>0</v>
      </c>
      <c r="AU20" s="11">
        <f t="shared" si="29"/>
        <v>2.2320000000000002</v>
      </c>
      <c r="AV20" s="12">
        <f t="shared" si="28"/>
        <v>803.5200000000001</v>
      </c>
    </row>
    <row r="21" spans="1:48">
      <c r="A21" s="53">
        <v>16</v>
      </c>
      <c r="B21" s="3" t="s">
        <v>17</v>
      </c>
      <c r="C21" s="13" t="s">
        <v>12</v>
      </c>
      <c r="D21" s="12">
        <v>68</v>
      </c>
      <c r="E21" s="23"/>
      <c r="F21" s="1">
        <f t="shared" si="0"/>
        <v>0</v>
      </c>
      <c r="G21" s="1">
        <f t="shared" si="1"/>
        <v>0</v>
      </c>
      <c r="H21" s="23"/>
      <c r="I21" s="1">
        <f t="shared" si="2"/>
        <v>0</v>
      </c>
      <c r="J21" s="1">
        <f t="shared" si="3"/>
        <v>0</v>
      </c>
      <c r="K21" s="23">
        <v>30</v>
      </c>
      <c r="L21" s="1">
        <f t="shared" si="4"/>
        <v>11.52</v>
      </c>
      <c r="M21" s="1">
        <f t="shared" si="5"/>
        <v>783.36</v>
      </c>
      <c r="N21" s="23"/>
      <c r="O21" s="1">
        <f t="shared" si="6"/>
        <v>0</v>
      </c>
      <c r="P21" s="1">
        <f t="shared" si="7"/>
        <v>0</v>
      </c>
      <c r="Q21" s="23"/>
      <c r="R21" s="1">
        <f t="shared" si="8"/>
        <v>0</v>
      </c>
      <c r="S21" s="1">
        <f t="shared" si="9"/>
        <v>0</v>
      </c>
      <c r="T21" s="23"/>
      <c r="U21" s="1">
        <f t="shared" si="10"/>
        <v>0</v>
      </c>
      <c r="V21" s="1">
        <f t="shared" si="11"/>
        <v>0</v>
      </c>
      <c r="W21" s="23"/>
      <c r="X21" s="1">
        <f t="shared" si="12"/>
        <v>0</v>
      </c>
      <c r="Y21" s="1">
        <f t="shared" si="13"/>
        <v>0</v>
      </c>
      <c r="Z21" s="23"/>
      <c r="AA21" s="1">
        <f t="shared" si="14"/>
        <v>0</v>
      </c>
      <c r="AB21" s="1">
        <f t="shared" si="15"/>
        <v>0</v>
      </c>
      <c r="AC21" s="23"/>
      <c r="AD21" s="1">
        <f t="shared" si="16"/>
        <v>0</v>
      </c>
      <c r="AE21" s="1">
        <f t="shared" si="17"/>
        <v>0</v>
      </c>
      <c r="AF21" s="23"/>
      <c r="AG21" s="1">
        <f t="shared" si="18"/>
        <v>0</v>
      </c>
      <c r="AH21" s="1">
        <f t="shared" si="19"/>
        <v>0</v>
      </c>
      <c r="AI21" s="1"/>
      <c r="AJ21" s="1">
        <f t="shared" si="20"/>
        <v>0</v>
      </c>
      <c r="AK21" s="1">
        <f t="shared" si="21"/>
        <v>0</v>
      </c>
      <c r="AL21" s="1"/>
      <c r="AM21" s="1">
        <f t="shared" si="22"/>
        <v>0</v>
      </c>
      <c r="AN21" s="1">
        <f t="shared" si="23"/>
        <v>0</v>
      </c>
      <c r="AO21" s="1"/>
      <c r="AP21" s="1">
        <f t="shared" si="24"/>
        <v>0</v>
      </c>
      <c r="AQ21" s="1">
        <f t="shared" si="25"/>
        <v>0</v>
      </c>
      <c r="AR21" s="1"/>
      <c r="AS21" s="1">
        <f t="shared" si="26"/>
        <v>0</v>
      </c>
      <c r="AT21" s="1">
        <f t="shared" si="27"/>
        <v>0</v>
      </c>
      <c r="AU21" s="11">
        <f t="shared" si="29"/>
        <v>11.52</v>
      </c>
      <c r="AV21" s="12">
        <f t="shared" si="28"/>
        <v>783.36</v>
      </c>
    </row>
    <row r="22" spans="1:48">
      <c r="A22" s="53">
        <v>17</v>
      </c>
      <c r="B22" s="3" t="s">
        <v>77</v>
      </c>
      <c r="C22" s="13" t="s">
        <v>12</v>
      </c>
      <c r="D22" s="12">
        <v>350</v>
      </c>
      <c r="E22" s="23"/>
      <c r="F22" s="1">
        <f t="shared" si="0"/>
        <v>0</v>
      </c>
      <c r="G22" s="1">
        <f t="shared" si="1"/>
        <v>0</v>
      </c>
      <c r="H22" s="23"/>
      <c r="I22" s="1">
        <f t="shared" si="2"/>
        <v>0</v>
      </c>
      <c r="J22" s="1">
        <f t="shared" si="3"/>
        <v>0</v>
      </c>
      <c r="K22" s="23"/>
      <c r="L22" s="1">
        <f t="shared" si="4"/>
        <v>0</v>
      </c>
      <c r="M22" s="1">
        <f t="shared" si="5"/>
        <v>0</v>
      </c>
      <c r="N22" s="23"/>
      <c r="O22" s="1">
        <f t="shared" si="6"/>
        <v>0</v>
      </c>
      <c r="P22" s="1">
        <f t="shared" si="7"/>
        <v>0</v>
      </c>
      <c r="Q22" s="23"/>
      <c r="R22" s="1">
        <f t="shared" si="8"/>
        <v>0</v>
      </c>
      <c r="S22" s="1">
        <f t="shared" si="9"/>
        <v>0</v>
      </c>
      <c r="T22" s="23"/>
      <c r="U22" s="1">
        <f t="shared" si="10"/>
        <v>0</v>
      </c>
      <c r="V22" s="1">
        <f t="shared" si="11"/>
        <v>0</v>
      </c>
      <c r="W22" s="23"/>
      <c r="X22" s="1">
        <f t="shared" si="12"/>
        <v>0</v>
      </c>
      <c r="Y22" s="1">
        <f t="shared" si="13"/>
        <v>0</v>
      </c>
      <c r="Z22" s="23">
        <v>67.2</v>
      </c>
      <c r="AA22" s="1">
        <f t="shared" si="14"/>
        <v>33.6</v>
      </c>
      <c r="AB22" s="1">
        <f t="shared" si="15"/>
        <v>11760</v>
      </c>
      <c r="AC22" s="23"/>
      <c r="AD22" s="1">
        <f t="shared" si="16"/>
        <v>0</v>
      </c>
      <c r="AE22" s="1">
        <f t="shared" si="17"/>
        <v>0</v>
      </c>
      <c r="AF22" s="23"/>
      <c r="AG22" s="1">
        <f t="shared" si="18"/>
        <v>0</v>
      </c>
      <c r="AH22" s="1">
        <f t="shared" si="19"/>
        <v>0</v>
      </c>
      <c r="AI22" s="1"/>
      <c r="AJ22" s="1">
        <f t="shared" si="20"/>
        <v>0</v>
      </c>
      <c r="AK22" s="1">
        <f t="shared" si="21"/>
        <v>0</v>
      </c>
      <c r="AL22" s="1"/>
      <c r="AM22" s="1">
        <f t="shared" si="22"/>
        <v>0</v>
      </c>
      <c r="AN22" s="1">
        <f t="shared" si="23"/>
        <v>0</v>
      </c>
      <c r="AO22" s="1"/>
      <c r="AP22" s="1">
        <f t="shared" si="24"/>
        <v>0</v>
      </c>
      <c r="AQ22" s="1">
        <f t="shared" si="25"/>
        <v>0</v>
      </c>
      <c r="AR22" s="1"/>
      <c r="AS22" s="1">
        <f t="shared" si="26"/>
        <v>0</v>
      </c>
      <c r="AT22" s="1">
        <f t="shared" si="27"/>
        <v>0</v>
      </c>
      <c r="AU22" s="11">
        <f t="shared" si="29"/>
        <v>33.6</v>
      </c>
      <c r="AV22" s="12">
        <f t="shared" si="28"/>
        <v>11760</v>
      </c>
    </row>
    <row r="23" spans="1:48">
      <c r="A23" s="53">
        <v>18</v>
      </c>
      <c r="B23" s="3" t="s">
        <v>78</v>
      </c>
      <c r="C23" s="56" t="s">
        <v>12</v>
      </c>
      <c r="D23" s="12">
        <v>44</v>
      </c>
      <c r="E23" s="23"/>
      <c r="F23" s="1">
        <f t="shared" si="0"/>
        <v>0</v>
      </c>
      <c r="G23" s="1">
        <f t="shared" si="1"/>
        <v>0</v>
      </c>
      <c r="H23" s="23"/>
      <c r="I23" s="1">
        <f t="shared" si="2"/>
        <v>0</v>
      </c>
      <c r="J23" s="1">
        <f t="shared" si="3"/>
        <v>0</v>
      </c>
      <c r="K23" s="23"/>
      <c r="L23" s="1">
        <f t="shared" si="4"/>
        <v>0</v>
      </c>
      <c r="M23" s="1">
        <f t="shared" si="5"/>
        <v>0</v>
      </c>
      <c r="N23" s="23"/>
      <c r="O23" s="1">
        <f t="shared" si="6"/>
        <v>0</v>
      </c>
      <c r="P23" s="1">
        <f t="shared" si="7"/>
        <v>0</v>
      </c>
      <c r="Q23" s="23"/>
      <c r="R23" s="1">
        <f t="shared" si="8"/>
        <v>0</v>
      </c>
      <c r="S23" s="1">
        <f t="shared" si="9"/>
        <v>0</v>
      </c>
      <c r="T23" s="23"/>
      <c r="U23" s="1">
        <f t="shared" si="10"/>
        <v>0</v>
      </c>
      <c r="V23" s="1">
        <f t="shared" si="11"/>
        <v>0</v>
      </c>
      <c r="W23" s="23"/>
      <c r="X23" s="1">
        <f t="shared" si="12"/>
        <v>0</v>
      </c>
      <c r="Y23" s="1">
        <f t="shared" si="13"/>
        <v>0</v>
      </c>
      <c r="Z23" s="23">
        <v>2.7</v>
      </c>
      <c r="AA23" s="1">
        <f t="shared" si="14"/>
        <v>1.35</v>
      </c>
      <c r="AB23" s="1">
        <f>AA23*D23</f>
        <v>59.400000000000006</v>
      </c>
      <c r="AC23" s="23"/>
      <c r="AD23" s="1">
        <f t="shared" si="16"/>
        <v>0</v>
      </c>
      <c r="AE23" s="1">
        <f t="shared" si="17"/>
        <v>0</v>
      </c>
      <c r="AF23" s="23"/>
      <c r="AG23" s="1">
        <f t="shared" si="18"/>
        <v>0</v>
      </c>
      <c r="AH23" s="1">
        <f t="shared" si="19"/>
        <v>0</v>
      </c>
      <c r="AI23" s="1"/>
      <c r="AJ23" s="1">
        <f t="shared" si="20"/>
        <v>0</v>
      </c>
      <c r="AK23" s="1">
        <f t="shared" si="21"/>
        <v>0</v>
      </c>
      <c r="AL23" s="1"/>
      <c r="AM23" s="1">
        <f t="shared" si="22"/>
        <v>0</v>
      </c>
      <c r="AN23" s="1">
        <f t="shared" si="23"/>
        <v>0</v>
      </c>
      <c r="AO23" s="1"/>
      <c r="AP23" s="1">
        <f t="shared" si="24"/>
        <v>0</v>
      </c>
      <c r="AQ23" s="1">
        <f t="shared" si="25"/>
        <v>0</v>
      </c>
      <c r="AR23" s="1"/>
      <c r="AS23" s="1">
        <f t="shared" si="26"/>
        <v>0</v>
      </c>
      <c r="AT23" s="1">
        <f t="shared" si="27"/>
        <v>0</v>
      </c>
      <c r="AU23" s="11">
        <f t="shared" si="29"/>
        <v>1.35</v>
      </c>
      <c r="AV23" s="12">
        <f t="shared" si="28"/>
        <v>59.400000000000006</v>
      </c>
    </row>
    <row r="24" spans="1:48">
      <c r="A24" s="53">
        <v>19</v>
      </c>
      <c r="B24" s="3" t="s">
        <v>51</v>
      </c>
      <c r="C24" s="13" t="s">
        <v>52</v>
      </c>
      <c r="D24" s="12">
        <v>8.6999999999999993</v>
      </c>
      <c r="E24" s="23">
        <v>0.1</v>
      </c>
      <c r="F24" s="1">
        <f>E24*$E$5</f>
        <v>2.4000000000000004</v>
      </c>
      <c r="G24" s="1">
        <f t="shared" si="1"/>
        <v>20.880000000000003</v>
      </c>
      <c r="H24" s="23"/>
      <c r="I24" s="1">
        <f t="shared" si="2"/>
        <v>0</v>
      </c>
      <c r="J24" s="1">
        <f t="shared" si="3"/>
        <v>0</v>
      </c>
      <c r="K24" s="23"/>
      <c r="L24" s="1">
        <f t="shared" si="4"/>
        <v>0</v>
      </c>
      <c r="M24" s="1">
        <f t="shared" si="5"/>
        <v>0</v>
      </c>
      <c r="N24" s="23"/>
      <c r="O24" s="1">
        <f t="shared" si="6"/>
        <v>0</v>
      </c>
      <c r="P24" s="1">
        <f t="shared" si="7"/>
        <v>0</v>
      </c>
      <c r="Q24" s="23"/>
      <c r="R24" s="1">
        <f t="shared" si="8"/>
        <v>0</v>
      </c>
      <c r="S24" s="1">
        <f t="shared" si="9"/>
        <v>0</v>
      </c>
      <c r="T24" s="23"/>
      <c r="U24" s="1">
        <f t="shared" si="10"/>
        <v>0</v>
      </c>
      <c r="V24" s="1">
        <f t="shared" si="11"/>
        <v>0</v>
      </c>
      <c r="W24" s="23"/>
      <c r="X24" s="1">
        <f t="shared" si="12"/>
        <v>0</v>
      </c>
      <c r="Y24" s="1">
        <f t="shared" si="13"/>
        <v>0</v>
      </c>
      <c r="Z24" s="23"/>
      <c r="AA24" s="1">
        <f>Z24*$Z$5</f>
        <v>0</v>
      </c>
      <c r="AB24" s="1">
        <f>AA24*D24</f>
        <v>0</v>
      </c>
      <c r="AC24" s="23"/>
      <c r="AD24" s="1">
        <f t="shared" si="16"/>
        <v>0</v>
      </c>
      <c r="AE24" s="1">
        <f t="shared" si="17"/>
        <v>0</v>
      </c>
      <c r="AF24" s="23"/>
      <c r="AG24" s="1">
        <f t="shared" si="18"/>
        <v>0</v>
      </c>
      <c r="AH24" s="1">
        <f t="shared" si="19"/>
        <v>0</v>
      </c>
      <c r="AI24" s="1"/>
      <c r="AJ24" s="1">
        <f t="shared" si="20"/>
        <v>0</v>
      </c>
      <c r="AK24" s="1">
        <f t="shared" si="21"/>
        <v>0</v>
      </c>
      <c r="AL24" s="1"/>
      <c r="AM24" s="1">
        <f t="shared" si="22"/>
        <v>0</v>
      </c>
      <c r="AN24" s="1">
        <f t="shared" si="23"/>
        <v>0</v>
      </c>
      <c r="AO24" s="1"/>
      <c r="AP24" s="1">
        <f t="shared" si="24"/>
        <v>0</v>
      </c>
      <c r="AQ24" s="1">
        <f t="shared" si="25"/>
        <v>0</v>
      </c>
      <c r="AR24" s="1"/>
      <c r="AS24" s="1">
        <f t="shared" si="26"/>
        <v>0</v>
      </c>
      <c r="AT24" s="1">
        <f t="shared" si="27"/>
        <v>0</v>
      </c>
      <c r="AU24" s="11">
        <f t="shared" si="29"/>
        <v>2.4000000000000004</v>
      </c>
      <c r="AV24" s="12">
        <f t="shared" si="28"/>
        <v>20.880000000000003</v>
      </c>
    </row>
    <row r="25" spans="1:48">
      <c r="A25" s="53">
        <v>20</v>
      </c>
      <c r="B25" s="3" t="s">
        <v>56</v>
      </c>
      <c r="C25" s="13" t="s">
        <v>12</v>
      </c>
      <c r="D25" s="12">
        <v>146.66999999999999</v>
      </c>
      <c r="E25" s="23">
        <v>3.4</v>
      </c>
      <c r="F25" s="1">
        <f t="shared" si="0"/>
        <v>8.1599999999999992E-2</v>
      </c>
      <c r="G25" s="1">
        <f t="shared" si="1"/>
        <v>11.968271999999997</v>
      </c>
      <c r="H25" s="23"/>
      <c r="I25" s="1">
        <f t="shared" si="2"/>
        <v>0</v>
      </c>
      <c r="J25" s="1">
        <f t="shared" si="3"/>
        <v>0</v>
      </c>
      <c r="K25" s="23"/>
      <c r="L25" s="1">
        <f t="shared" si="4"/>
        <v>0</v>
      </c>
      <c r="M25" s="1">
        <f t="shared" si="5"/>
        <v>0</v>
      </c>
      <c r="N25" s="23"/>
      <c r="O25" s="1">
        <f t="shared" si="6"/>
        <v>0</v>
      </c>
      <c r="P25" s="1">
        <f t="shared" si="7"/>
        <v>0</v>
      </c>
      <c r="Q25" s="23"/>
      <c r="R25" s="1">
        <f t="shared" si="8"/>
        <v>0</v>
      </c>
      <c r="S25" s="1">
        <f t="shared" si="9"/>
        <v>0</v>
      </c>
      <c r="T25" s="23"/>
      <c r="U25" s="1">
        <f t="shared" si="10"/>
        <v>0</v>
      </c>
      <c r="V25" s="1">
        <f t="shared" si="11"/>
        <v>0</v>
      </c>
      <c r="W25" s="23"/>
      <c r="X25" s="1">
        <f t="shared" si="12"/>
        <v>0</v>
      </c>
      <c r="Y25" s="1">
        <f t="shared" si="13"/>
        <v>0</v>
      </c>
      <c r="Z25" s="23"/>
      <c r="AA25" s="1">
        <f t="shared" si="14"/>
        <v>0</v>
      </c>
      <c r="AB25" s="1">
        <f>AA25*D25</f>
        <v>0</v>
      </c>
      <c r="AC25" s="23"/>
      <c r="AD25" s="1">
        <f t="shared" si="16"/>
        <v>0</v>
      </c>
      <c r="AE25" s="1">
        <f t="shared" si="17"/>
        <v>0</v>
      </c>
      <c r="AF25" s="23"/>
      <c r="AG25" s="1">
        <f t="shared" si="18"/>
        <v>0</v>
      </c>
      <c r="AH25" s="1">
        <f t="shared" si="19"/>
        <v>0</v>
      </c>
      <c r="AI25" s="1"/>
      <c r="AJ25" s="1">
        <f t="shared" si="20"/>
        <v>0</v>
      </c>
      <c r="AK25" s="1">
        <f t="shared" si="21"/>
        <v>0</v>
      </c>
      <c r="AL25" s="1"/>
      <c r="AM25" s="1">
        <f t="shared" si="22"/>
        <v>0</v>
      </c>
      <c r="AN25" s="1">
        <f t="shared" si="23"/>
        <v>0</v>
      </c>
      <c r="AO25" s="1"/>
      <c r="AP25" s="1">
        <f t="shared" si="24"/>
        <v>0</v>
      </c>
      <c r="AQ25" s="1">
        <f t="shared" si="25"/>
        <v>0</v>
      </c>
      <c r="AR25" s="1"/>
      <c r="AS25" s="1">
        <f t="shared" si="26"/>
        <v>0</v>
      </c>
      <c r="AT25" s="1">
        <f t="shared" si="27"/>
        <v>0</v>
      </c>
      <c r="AU25" s="11">
        <f t="shared" si="29"/>
        <v>8.1599999999999992E-2</v>
      </c>
      <c r="AV25" s="12">
        <f t="shared" si="28"/>
        <v>11.968271999999997</v>
      </c>
    </row>
    <row r="26" spans="1:48">
      <c r="A26" s="53">
        <v>21</v>
      </c>
      <c r="B26" s="3" t="s">
        <v>34</v>
      </c>
      <c r="C26" s="13" t="s">
        <v>12</v>
      </c>
      <c r="D26" s="12">
        <v>750</v>
      </c>
      <c r="E26" s="23"/>
      <c r="F26" s="1">
        <f t="shared" si="0"/>
        <v>0</v>
      </c>
      <c r="G26" s="1">
        <f t="shared" si="1"/>
        <v>0</v>
      </c>
      <c r="H26" s="23"/>
      <c r="I26" s="1">
        <f t="shared" si="2"/>
        <v>0</v>
      </c>
      <c r="J26" s="1">
        <f t="shared" si="3"/>
        <v>0</v>
      </c>
      <c r="K26" s="23"/>
      <c r="L26" s="1">
        <f t="shared" si="4"/>
        <v>0</v>
      </c>
      <c r="M26" s="1">
        <f t="shared" si="5"/>
        <v>0</v>
      </c>
      <c r="N26" s="23"/>
      <c r="O26" s="1">
        <f t="shared" si="6"/>
        <v>0</v>
      </c>
      <c r="P26" s="1">
        <f t="shared" si="7"/>
        <v>0</v>
      </c>
      <c r="Q26" s="23"/>
      <c r="R26" s="1">
        <f t="shared" si="8"/>
        <v>0</v>
      </c>
      <c r="S26" s="1">
        <f t="shared" si="9"/>
        <v>0</v>
      </c>
      <c r="T26" s="23"/>
      <c r="U26" s="1">
        <f t="shared" si="10"/>
        <v>0</v>
      </c>
      <c r="V26" s="1">
        <f t="shared" si="11"/>
        <v>0</v>
      </c>
      <c r="W26" s="23"/>
      <c r="X26" s="1">
        <f t="shared" si="12"/>
        <v>0</v>
      </c>
      <c r="Y26" s="1">
        <f t="shared" si="13"/>
        <v>0</v>
      </c>
      <c r="Z26" s="23"/>
      <c r="AA26" s="1">
        <f t="shared" si="14"/>
        <v>0</v>
      </c>
      <c r="AB26" s="1">
        <f t="shared" si="15"/>
        <v>0</v>
      </c>
      <c r="AC26" s="23"/>
      <c r="AD26" s="1">
        <f t="shared" si="16"/>
        <v>0</v>
      </c>
      <c r="AE26" s="1">
        <f t="shared" si="17"/>
        <v>0</v>
      </c>
      <c r="AF26" s="23"/>
      <c r="AG26" s="1">
        <f t="shared" si="18"/>
        <v>0</v>
      </c>
      <c r="AH26" s="1">
        <f t="shared" si="19"/>
        <v>0</v>
      </c>
      <c r="AI26" s="1"/>
      <c r="AJ26" s="1">
        <f t="shared" si="20"/>
        <v>0</v>
      </c>
      <c r="AK26" s="1">
        <f t="shared" si="21"/>
        <v>0</v>
      </c>
      <c r="AL26" s="1"/>
      <c r="AM26" s="1">
        <f t="shared" si="22"/>
        <v>0</v>
      </c>
      <c r="AN26" s="1">
        <f t="shared" si="23"/>
        <v>0</v>
      </c>
      <c r="AO26" s="1"/>
      <c r="AP26" s="1">
        <f t="shared" si="24"/>
        <v>0</v>
      </c>
      <c r="AQ26" s="1">
        <f t="shared" si="25"/>
        <v>0</v>
      </c>
      <c r="AR26" s="1"/>
      <c r="AS26" s="1">
        <f t="shared" si="26"/>
        <v>0</v>
      </c>
      <c r="AT26" s="1">
        <f t="shared" si="27"/>
        <v>0</v>
      </c>
      <c r="AU26" s="11">
        <f t="shared" si="29"/>
        <v>0</v>
      </c>
      <c r="AV26" s="12">
        <f t="shared" si="28"/>
        <v>0</v>
      </c>
    </row>
    <row r="27" spans="1:48">
      <c r="A27" s="53">
        <v>22</v>
      </c>
      <c r="B27" s="3" t="s">
        <v>68</v>
      </c>
      <c r="C27" s="13" t="s">
        <v>52</v>
      </c>
      <c r="D27" s="12">
        <v>2.76</v>
      </c>
      <c r="E27" s="23"/>
      <c r="F27" s="1">
        <f t="shared" si="0"/>
        <v>0</v>
      </c>
      <c r="G27" s="1">
        <f t="shared" si="1"/>
        <v>0</v>
      </c>
      <c r="H27" s="23">
        <v>1</v>
      </c>
      <c r="I27" s="1">
        <f>H27*$H$5</f>
        <v>24</v>
      </c>
      <c r="J27" s="1">
        <f t="shared" si="3"/>
        <v>66.239999999999995</v>
      </c>
      <c r="K27" s="23"/>
      <c r="L27" s="1">
        <f t="shared" si="4"/>
        <v>0</v>
      </c>
      <c r="M27" s="1">
        <f t="shared" si="5"/>
        <v>0</v>
      </c>
      <c r="N27" s="23"/>
      <c r="O27" s="1">
        <f t="shared" si="6"/>
        <v>0</v>
      </c>
      <c r="P27" s="1">
        <f t="shared" si="7"/>
        <v>0</v>
      </c>
      <c r="Q27" s="23"/>
      <c r="R27" s="1">
        <f t="shared" si="8"/>
        <v>0</v>
      </c>
      <c r="S27" s="1">
        <f t="shared" si="9"/>
        <v>0</v>
      </c>
      <c r="T27" s="23"/>
      <c r="U27" s="1">
        <f t="shared" si="10"/>
        <v>0</v>
      </c>
      <c r="V27" s="1">
        <f t="shared" si="11"/>
        <v>0</v>
      </c>
      <c r="W27" s="23"/>
      <c r="X27" s="1">
        <f t="shared" si="12"/>
        <v>0</v>
      </c>
      <c r="Y27" s="1">
        <f t="shared" si="13"/>
        <v>0</v>
      </c>
      <c r="Z27" s="23"/>
      <c r="AA27" s="1">
        <f t="shared" si="14"/>
        <v>0</v>
      </c>
      <c r="AB27" s="1">
        <f t="shared" si="15"/>
        <v>0</v>
      </c>
      <c r="AC27" s="23"/>
      <c r="AD27" s="1">
        <f t="shared" si="16"/>
        <v>0</v>
      </c>
      <c r="AE27" s="1">
        <f t="shared" si="17"/>
        <v>0</v>
      </c>
      <c r="AF27" s="1"/>
      <c r="AG27" s="1">
        <f t="shared" si="18"/>
        <v>0</v>
      </c>
      <c r="AH27" s="1">
        <f t="shared" si="19"/>
        <v>0</v>
      </c>
      <c r="AI27" s="1"/>
      <c r="AJ27" s="1">
        <f t="shared" si="20"/>
        <v>0</v>
      </c>
      <c r="AK27" s="1">
        <f t="shared" si="21"/>
        <v>0</v>
      </c>
      <c r="AL27" s="1"/>
      <c r="AM27" s="1">
        <f t="shared" si="22"/>
        <v>0</v>
      </c>
      <c r="AN27" s="1">
        <f t="shared" si="23"/>
        <v>0</v>
      </c>
      <c r="AO27" s="1"/>
      <c r="AP27" s="1">
        <f t="shared" si="24"/>
        <v>0</v>
      </c>
      <c r="AQ27" s="1">
        <f t="shared" si="25"/>
        <v>0</v>
      </c>
      <c r="AR27" s="1"/>
      <c r="AS27" s="1">
        <f t="shared" si="26"/>
        <v>0</v>
      </c>
      <c r="AT27" s="1">
        <f t="shared" si="27"/>
        <v>0</v>
      </c>
      <c r="AU27" s="11">
        <f t="shared" si="29"/>
        <v>24</v>
      </c>
      <c r="AV27" s="12">
        <f t="shared" si="28"/>
        <v>66.239999999999995</v>
      </c>
    </row>
    <row r="28" spans="1:48">
      <c r="A28" s="53">
        <v>23</v>
      </c>
      <c r="B28" s="24" t="s">
        <v>85</v>
      </c>
      <c r="C28" s="13" t="s">
        <v>12</v>
      </c>
      <c r="D28" s="12">
        <v>342.11</v>
      </c>
      <c r="E28" s="23">
        <v>20</v>
      </c>
      <c r="F28" s="1">
        <f t="shared" si="0"/>
        <v>0.48</v>
      </c>
      <c r="G28" s="1">
        <f t="shared" si="1"/>
        <v>164.21279999999999</v>
      </c>
      <c r="H28" s="23"/>
      <c r="I28" s="1">
        <f t="shared" si="2"/>
        <v>0</v>
      </c>
      <c r="J28" s="1">
        <f t="shared" si="3"/>
        <v>0</v>
      </c>
      <c r="K28" s="23"/>
      <c r="L28" s="1">
        <f t="shared" si="4"/>
        <v>0</v>
      </c>
      <c r="M28" s="1">
        <f t="shared" si="5"/>
        <v>0</v>
      </c>
      <c r="N28" s="23"/>
      <c r="O28" s="1">
        <f t="shared" si="6"/>
        <v>0</v>
      </c>
      <c r="P28" s="1">
        <f t="shared" si="7"/>
        <v>0</v>
      </c>
      <c r="Q28" s="23"/>
      <c r="R28" s="1">
        <f t="shared" si="8"/>
        <v>0</v>
      </c>
      <c r="S28" s="1">
        <f t="shared" si="9"/>
        <v>0</v>
      </c>
      <c r="T28" s="23"/>
      <c r="U28" s="1">
        <f t="shared" si="10"/>
        <v>0</v>
      </c>
      <c r="V28" s="1">
        <f t="shared" si="11"/>
        <v>0</v>
      </c>
      <c r="W28" s="23"/>
      <c r="X28" s="1">
        <f t="shared" si="12"/>
        <v>0</v>
      </c>
      <c r="Y28" s="1">
        <f t="shared" si="13"/>
        <v>0</v>
      </c>
      <c r="Z28" s="23"/>
      <c r="AA28" s="1">
        <f t="shared" si="14"/>
        <v>0</v>
      </c>
      <c r="AB28" s="1">
        <f t="shared" si="15"/>
        <v>0</v>
      </c>
      <c r="AC28" s="23"/>
      <c r="AD28" s="1">
        <f t="shared" si="16"/>
        <v>0</v>
      </c>
      <c r="AE28" s="1">
        <f t="shared" si="17"/>
        <v>0</v>
      </c>
      <c r="AF28" s="1"/>
      <c r="AG28" s="1">
        <f t="shared" si="18"/>
        <v>0</v>
      </c>
      <c r="AH28" s="1">
        <f t="shared" si="19"/>
        <v>0</v>
      </c>
      <c r="AI28" s="1"/>
      <c r="AJ28" s="1">
        <f t="shared" si="20"/>
        <v>0</v>
      </c>
      <c r="AK28" s="1">
        <f t="shared" si="21"/>
        <v>0</v>
      </c>
      <c r="AL28" s="1"/>
      <c r="AM28" s="1">
        <f t="shared" si="22"/>
        <v>0</v>
      </c>
      <c r="AN28" s="1">
        <f t="shared" si="23"/>
        <v>0</v>
      </c>
      <c r="AO28" s="1"/>
      <c r="AP28" s="1">
        <f t="shared" si="24"/>
        <v>0</v>
      </c>
      <c r="AQ28" s="1">
        <f t="shared" si="25"/>
        <v>0</v>
      </c>
      <c r="AR28" s="1"/>
      <c r="AS28" s="1">
        <f t="shared" si="26"/>
        <v>0</v>
      </c>
      <c r="AT28" s="1">
        <f t="shared" si="27"/>
        <v>0</v>
      </c>
      <c r="AU28" s="11">
        <f t="shared" si="29"/>
        <v>0.48</v>
      </c>
      <c r="AV28" s="12">
        <f t="shared" si="28"/>
        <v>164.21279999999999</v>
      </c>
    </row>
    <row r="29" spans="1:48">
      <c r="A29" s="53">
        <v>24</v>
      </c>
      <c r="B29" s="24" t="s">
        <v>93</v>
      </c>
      <c r="C29" s="59" t="s">
        <v>12</v>
      </c>
      <c r="D29" s="12">
        <v>255</v>
      </c>
      <c r="E29" s="23"/>
      <c r="F29" s="1"/>
      <c r="G29" s="1"/>
      <c r="H29" s="23"/>
      <c r="I29" s="1"/>
      <c r="J29" s="1"/>
      <c r="K29" s="23"/>
      <c r="L29" s="1"/>
      <c r="M29" s="1"/>
      <c r="N29" s="23"/>
      <c r="O29" s="1"/>
      <c r="P29" s="1"/>
      <c r="Q29" s="23"/>
      <c r="R29" s="1"/>
      <c r="S29" s="1"/>
      <c r="T29" s="23"/>
      <c r="U29" s="1"/>
      <c r="V29" s="1"/>
      <c r="W29" s="23"/>
      <c r="X29" s="1"/>
      <c r="Y29" s="1"/>
      <c r="Z29" s="23"/>
      <c r="AA29" s="1"/>
      <c r="AB29" s="1"/>
      <c r="AC29" s="23"/>
      <c r="AD29" s="1"/>
      <c r="AE29" s="1"/>
      <c r="AF29" s="1">
        <v>180</v>
      </c>
      <c r="AG29" s="1">
        <f t="shared" si="18"/>
        <v>9</v>
      </c>
      <c r="AH29" s="1">
        <f t="shared" si="19"/>
        <v>2295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1">
        <f t="shared" si="29"/>
        <v>9</v>
      </c>
      <c r="AV29" s="12">
        <f t="shared" si="28"/>
        <v>2295</v>
      </c>
    </row>
    <row r="30" spans="1:48">
      <c r="A30" s="53">
        <v>25</v>
      </c>
      <c r="B30" s="24"/>
      <c r="C30" s="13"/>
      <c r="D30" s="12"/>
      <c r="E30" s="23"/>
      <c r="F30" s="1"/>
      <c r="G30" s="1"/>
      <c r="H30" s="23"/>
      <c r="I30" s="1"/>
      <c r="J30" s="1"/>
      <c r="K30" s="23"/>
      <c r="L30" s="1"/>
      <c r="M30" s="1"/>
      <c r="N30" s="23"/>
      <c r="O30" s="1"/>
      <c r="P30" s="1"/>
      <c r="Q30" s="23"/>
      <c r="R30" s="1"/>
      <c r="S30" s="1"/>
      <c r="T30" s="23"/>
      <c r="U30" s="1"/>
      <c r="V30" s="1"/>
      <c r="W30" s="23"/>
      <c r="X30" s="1"/>
      <c r="Y30" s="1"/>
      <c r="Z30" s="23"/>
      <c r="AA30" s="1"/>
      <c r="AB30" s="1"/>
      <c r="AC30" s="23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1">
        <f t="shared" si="29"/>
        <v>0</v>
      </c>
      <c r="AV30" s="12">
        <f t="shared" si="28"/>
        <v>0</v>
      </c>
    </row>
    <row r="31" spans="1:48">
      <c r="A31" s="53">
        <v>26</v>
      </c>
      <c r="B31" s="24"/>
      <c r="C31" s="13"/>
      <c r="D31" s="12"/>
      <c r="E31" s="23"/>
      <c r="F31" s="1"/>
      <c r="G31" s="1"/>
      <c r="H31" s="23"/>
      <c r="I31" s="1"/>
      <c r="J31" s="1"/>
      <c r="K31" s="23"/>
      <c r="L31" s="1"/>
      <c r="M31" s="1"/>
      <c r="N31" s="23"/>
      <c r="O31" s="1"/>
      <c r="P31" s="1"/>
      <c r="Q31" s="23"/>
      <c r="R31" s="1"/>
      <c r="S31" s="1"/>
      <c r="T31" s="23"/>
      <c r="U31" s="1"/>
      <c r="V31" s="1"/>
      <c r="W31" s="23"/>
      <c r="X31" s="1"/>
      <c r="Y31" s="1"/>
      <c r="Z31" s="23"/>
      <c r="AA31" s="1"/>
      <c r="AB31" s="1"/>
      <c r="AC31" s="2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1">
        <f t="shared" si="29"/>
        <v>0</v>
      </c>
      <c r="AV31" s="12">
        <f t="shared" si="28"/>
        <v>0</v>
      </c>
    </row>
    <row r="32" spans="1:48">
      <c r="A32" s="25"/>
      <c r="B32" s="3"/>
      <c r="C32" s="3"/>
      <c r="D32" s="1"/>
      <c r="E32" s="1"/>
      <c r="F32" s="1"/>
      <c r="G32" s="1">
        <f>SUM(G6:G31)</f>
        <v>1110.4589040000001</v>
      </c>
      <c r="H32" s="1"/>
      <c r="I32" s="1"/>
      <c r="J32" s="1">
        <f>SUM(J6:J31)</f>
        <v>98.28</v>
      </c>
      <c r="K32" s="1"/>
      <c r="L32" s="1"/>
      <c r="M32" s="1">
        <f>SUM(M6:M31)</f>
        <v>783.36</v>
      </c>
      <c r="N32" s="1"/>
      <c r="O32" s="1"/>
      <c r="P32" s="1">
        <f>SUM(P6:P31)</f>
        <v>139.7424</v>
      </c>
      <c r="Q32" s="1"/>
      <c r="R32" s="1"/>
      <c r="S32" s="1">
        <f>SUM(S6:S31)</f>
        <v>174.68016</v>
      </c>
      <c r="T32" s="1"/>
      <c r="U32" s="1"/>
      <c r="V32" s="1">
        <f>SUM(V6:V31)</f>
        <v>4714.6529279999995</v>
      </c>
      <c r="W32" s="1"/>
      <c r="X32" s="1"/>
      <c r="Y32" s="1">
        <f>SUM(Y6:Y31)</f>
        <v>6297.1445760000006</v>
      </c>
      <c r="Z32" s="1"/>
      <c r="AA32" s="1"/>
      <c r="AB32" s="1">
        <f>SUM(AB6:AB31)</f>
        <v>14615.3225</v>
      </c>
      <c r="AC32" s="1"/>
      <c r="AD32" s="1"/>
      <c r="AE32" s="1">
        <f>SUM(AE6:AE31)</f>
        <v>1698</v>
      </c>
      <c r="AF32" s="1"/>
      <c r="AG32" s="1"/>
      <c r="AH32" s="1">
        <f>SUM(AH6:AH31)</f>
        <v>2295</v>
      </c>
      <c r="AI32" s="1"/>
      <c r="AJ32" s="1"/>
      <c r="AK32" s="1">
        <f>SUM(AK6:AK31)</f>
        <v>0</v>
      </c>
      <c r="AL32" s="1"/>
      <c r="AM32" s="1"/>
      <c r="AN32" s="1">
        <f>SUM(AN6:AN31)</f>
        <v>0</v>
      </c>
      <c r="AO32" s="1"/>
      <c r="AP32" s="1"/>
      <c r="AQ32" s="1">
        <f>SUM(AQ6:AQ31)</f>
        <v>0</v>
      </c>
      <c r="AR32" s="1"/>
      <c r="AS32" s="1"/>
      <c r="AT32" s="1">
        <f>SUM(AT6:AT31)</f>
        <v>0</v>
      </c>
      <c r="AU32" s="1"/>
      <c r="AV32" s="1"/>
    </row>
    <row r="33" spans="1:48">
      <c r="A33" s="3"/>
      <c r="B33" s="14" t="s">
        <v>11</v>
      </c>
      <c r="C33" s="14"/>
      <c r="D33" s="15"/>
      <c r="E33" s="15"/>
      <c r="F33" s="15"/>
      <c r="G33" s="16">
        <f>G32/E5</f>
        <v>46.269121000000005</v>
      </c>
      <c r="H33" s="16"/>
      <c r="I33" s="16"/>
      <c r="J33" s="16">
        <f>J32/H5</f>
        <v>4.0949999999999998</v>
      </c>
      <c r="K33" s="16"/>
      <c r="L33" s="16"/>
      <c r="M33" s="16">
        <f>M32/K5</f>
        <v>2.04</v>
      </c>
      <c r="N33" s="16"/>
      <c r="O33" s="16"/>
      <c r="P33" s="16">
        <f>P32/N5</f>
        <v>5.8226000000000004</v>
      </c>
      <c r="Q33" s="16"/>
      <c r="R33" s="16"/>
      <c r="S33" s="16">
        <f>S32/Q5</f>
        <v>7.27834</v>
      </c>
      <c r="T33" s="16"/>
      <c r="U33" s="16"/>
      <c r="V33" s="16">
        <f>V32/T5</f>
        <v>12.277741999999998</v>
      </c>
      <c r="W33" s="16"/>
      <c r="X33" s="16"/>
      <c r="Y33" s="16">
        <f>Y32/W5</f>
        <v>16.398814000000002</v>
      </c>
      <c r="Z33" s="16"/>
      <c r="AA33" s="16"/>
      <c r="AB33" s="16">
        <f>AB32/Z5</f>
        <v>29.230644999999999</v>
      </c>
      <c r="AC33" s="16"/>
      <c r="AD33" s="16"/>
      <c r="AE33" s="16">
        <f>AE32/AC5</f>
        <v>8.49</v>
      </c>
      <c r="AF33" s="16"/>
      <c r="AG33" s="16"/>
      <c r="AH33" s="16">
        <f>AH32/AF5</f>
        <v>45.9</v>
      </c>
      <c r="AI33" s="16"/>
      <c r="AJ33" s="16"/>
      <c r="AK33" s="16">
        <f>AK32/AI5</f>
        <v>0</v>
      </c>
      <c r="AL33" s="16"/>
      <c r="AM33" s="16"/>
      <c r="AN33" s="16" t="e">
        <f>AN32/AL5</f>
        <v>#DIV/0!</v>
      </c>
      <c r="AO33" s="16"/>
      <c r="AP33" s="16"/>
      <c r="AQ33" s="16" t="e">
        <f>AQ32/AO5</f>
        <v>#DIV/0!</v>
      </c>
      <c r="AR33" s="16"/>
      <c r="AS33" s="16"/>
      <c r="AT33" s="16">
        <f>AT32/AR5</f>
        <v>0</v>
      </c>
      <c r="AU33" s="16"/>
      <c r="AV33" s="16">
        <f>SUM(AV6:AV32)</f>
        <v>31926.641468000002</v>
      </c>
    </row>
    <row r="34" spans="1:48">
      <c r="A34" s="17"/>
      <c r="B34" s="18"/>
      <c r="C34" s="18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</row>
    <row r="35" spans="1:48">
      <c r="C35" s="17"/>
      <c r="I35" s="17"/>
    </row>
    <row r="36" spans="1:48">
      <c r="B36" s="4" t="s">
        <v>14</v>
      </c>
      <c r="C36" s="17"/>
      <c r="D36" s="21"/>
      <c r="E36" s="21"/>
      <c r="F36" s="21"/>
      <c r="G36" s="21"/>
      <c r="H36" s="21"/>
      <c r="I36" s="17" t="s">
        <v>48</v>
      </c>
    </row>
    <row r="37" spans="1:48">
      <c r="C37" s="17"/>
      <c r="I37" s="17"/>
    </row>
    <row r="38" spans="1:48">
      <c r="B38" s="4" t="s">
        <v>38</v>
      </c>
      <c r="C38" s="17"/>
      <c r="D38" s="21"/>
      <c r="E38" s="21"/>
      <c r="F38" s="21"/>
      <c r="G38" s="21"/>
      <c r="H38" s="21"/>
      <c r="I38" s="17" t="s">
        <v>49</v>
      </c>
    </row>
    <row r="39" spans="1:48">
      <c r="C39" s="17"/>
    </row>
  </sheetData>
  <mergeCells count="18">
    <mergeCell ref="AR5:AT5"/>
    <mergeCell ref="AL5:AN5"/>
    <mergeCell ref="A1:AV1"/>
    <mergeCell ref="A3:A5"/>
    <mergeCell ref="B4:D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O5:AQ5"/>
  </mergeCells>
  <pageMargins left="0" right="0" top="0.19685039370078741" bottom="0" header="0.31496062992125984" footer="0.31496062992125984"/>
  <pageSetup paperSize="9" scale="58" orientation="landscape" horizontalDpi="180" verticalDpi="180" r:id="rId1"/>
  <ignoredErrors>
    <ignoredError sqref="AA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opLeftCell="A19" zoomScale="90" zoomScaleNormal="90" workbookViewId="0">
      <selection activeCell="A15" sqref="A15:G15"/>
    </sheetView>
  </sheetViews>
  <sheetFormatPr defaultRowHeight="15"/>
  <cols>
    <col min="1" max="4" width="9.140625" style="27"/>
    <col min="5" max="5" width="29.85546875" style="27" customWidth="1"/>
    <col min="6" max="6" width="9.140625" style="27"/>
    <col min="7" max="7" width="9.5703125" style="27" bestFit="1" customWidth="1"/>
    <col min="8" max="16384" width="9.140625" style="27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44</v>
      </c>
      <c r="F2" s="4"/>
    </row>
    <row r="3" spans="1:7">
      <c r="A3" s="4"/>
      <c r="B3" s="4"/>
      <c r="C3" s="4"/>
      <c r="D3" s="4"/>
      <c r="E3" s="21"/>
      <c r="F3" s="4" t="s">
        <v>45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28"/>
      <c r="C5" s="28"/>
      <c r="D5" s="28"/>
      <c r="E5" s="29" t="s">
        <v>20</v>
      </c>
      <c r="F5" s="28"/>
      <c r="G5" s="28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0" t="s">
        <v>95</v>
      </c>
      <c r="F7" s="31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 ht="15" customHeight="1">
      <c r="A10" s="83" t="s">
        <v>21</v>
      </c>
      <c r="B10" s="83"/>
      <c r="C10" s="83"/>
      <c r="D10" s="84" t="s">
        <v>22</v>
      </c>
      <c r="E10" s="69" t="s">
        <v>23</v>
      </c>
      <c r="F10" s="85" t="s">
        <v>24</v>
      </c>
      <c r="G10" s="85" t="s">
        <v>25</v>
      </c>
    </row>
    <row r="11" spans="1:7">
      <c r="A11" s="32" t="s">
        <v>26</v>
      </c>
      <c r="B11" s="32" t="s">
        <v>27</v>
      </c>
      <c r="C11" s="32" t="s">
        <v>28</v>
      </c>
      <c r="D11" s="84"/>
      <c r="E11" s="71"/>
      <c r="F11" s="86"/>
      <c r="G11" s="86"/>
    </row>
    <row r="12" spans="1:7">
      <c r="A12" s="32"/>
      <c r="B12" s="32"/>
      <c r="C12" s="32"/>
      <c r="D12" s="43"/>
      <c r="E12" s="42" t="s">
        <v>43</v>
      </c>
      <c r="F12" s="44"/>
      <c r="G12" s="44"/>
    </row>
    <row r="13" spans="1:7">
      <c r="A13" s="3"/>
      <c r="B13" s="3"/>
      <c r="C13" s="3"/>
      <c r="D13" s="3"/>
      <c r="E13" s="35" t="s">
        <v>29</v>
      </c>
      <c r="F13" s="3"/>
      <c r="G13" s="3"/>
    </row>
    <row r="14" spans="1:7">
      <c r="A14" s="45">
        <f>19.77+1.44</f>
        <v>21.21</v>
      </c>
      <c r="B14" s="32">
        <f>7.12+1.7</f>
        <v>8.82</v>
      </c>
      <c r="C14" s="32">
        <f>14.42+11.1</f>
        <v>25.52</v>
      </c>
      <c r="D14" s="32">
        <f>200.8+65.5</f>
        <v>266.3</v>
      </c>
      <c r="E14" s="3" t="s">
        <v>80</v>
      </c>
      <c r="F14" s="32" t="s">
        <v>81</v>
      </c>
      <c r="G14" s="36">
        <f>БП!G33</f>
        <v>46.269121000000005</v>
      </c>
    </row>
    <row r="15" spans="1:7">
      <c r="A15" s="32">
        <v>3.35</v>
      </c>
      <c r="B15" s="32">
        <v>0.97</v>
      </c>
      <c r="C15" s="32">
        <v>27.93</v>
      </c>
      <c r="D15" s="32">
        <v>133.9</v>
      </c>
      <c r="E15" s="3" t="s">
        <v>94</v>
      </c>
      <c r="F15" s="32">
        <v>50</v>
      </c>
      <c r="G15" s="36">
        <v>16</v>
      </c>
    </row>
    <row r="16" spans="1:7">
      <c r="A16" s="32">
        <v>0.19</v>
      </c>
      <c r="B16" s="32">
        <v>0.04</v>
      </c>
      <c r="C16" s="32">
        <v>6.42</v>
      </c>
      <c r="D16" s="32">
        <v>26.8</v>
      </c>
      <c r="E16" s="3" t="s">
        <v>67</v>
      </c>
      <c r="F16" s="32">
        <v>200</v>
      </c>
      <c r="G16" s="36">
        <f>БП!J33</f>
        <v>4.0949999999999998</v>
      </c>
    </row>
    <row r="17" spans="1:9">
      <c r="A17" s="32">
        <v>2.2799999999999998</v>
      </c>
      <c r="B17" s="32">
        <v>0.28000000000000003</v>
      </c>
      <c r="C17" s="32">
        <v>14.76</v>
      </c>
      <c r="D17" s="32">
        <v>70.3</v>
      </c>
      <c r="E17" s="3" t="s">
        <v>18</v>
      </c>
      <c r="F17" s="32">
        <v>30</v>
      </c>
      <c r="G17" s="36">
        <f>БП!M33</f>
        <v>2.04</v>
      </c>
    </row>
    <row r="18" spans="1:9">
      <c r="A18" s="35">
        <f>SUM(A14:A17)</f>
        <v>27.030000000000005</v>
      </c>
      <c r="B18" s="35">
        <f>SUM(B14:B17)</f>
        <v>10.11</v>
      </c>
      <c r="C18" s="35">
        <f>SUM(C14:C17)</f>
        <v>74.63000000000001</v>
      </c>
      <c r="D18" s="35">
        <f>SUM(D14:D17)</f>
        <v>497.30000000000007</v>
      </c>
      <c r="E18" s="3"/>
      <c r="F18" s="3"/>
      <c r="G18" s="38">
        <f>SUM(G14:G17)</f>
        <v>68.404121000000018</v>
      </c>
    </row>
    <row r="19" spans="1:9">
      <c r="A19" s="3"/>
      <c r="B19" s="3"/>
      <c r="C19" s="3"/>
      <c r="D19" s="3"/>
      <c r="E19" s="35" t="s">
        <v>30</v>
      </c>
      <c r="F19" s="3"/>
      <c r="G19" s="36"/>
    </row>
    <row r="20" spans="1:9">
      <c r="A20" s="32">
        <v>6.77</v>
      </c>
      <c r="B20" s="32">
        <v>4.58</v>
      </c>
      <c r="C20" s="32">
        <v>14.4</v>
      </c>
      <c r="D20" s="32">
        <v>125.8</v>
      </c>
      <c r="E20" s="24" t="s">
        <v>91</v>
      </c>
      <c r="F20" s="32">
        <v>200</v>
      </c>
      <c r="G20" s="36">
        <f>БП!P33</f>
        <v>5.8226000000000004</v>
      </c>
      <c r="H20" s="54"/>
    </row>
    <row r="21" spans="1:9">
      <c r="A21" s="32">
        <v>8.2200000000000006</v>
      </c>
      <c r="B21" s="32">
        <v>6.34</v>
      </c>
      <c r="C21" s="32">
        <v>35.93</v>
      </c>
      <c r="D21" s="32">
        <v>233.7</v>
      </c>
      <c r="E21" s="37" t="s">
        <v>75</v>
      </c>
      <c r="F21" s="32">
        <v>150</v>
      </c>
      <c r="G21" s="36">
        <f>БП!V33</f>
        <v>12.277741999999998</v>
      </c>
    </row>
    <row r="22" spans="1:9">
      <c r="A22" s="32">
        <v>14.12</v>
      </c>
      <c r="B22" s="32">
        <v>5.78</v>
      </c>
      <c r="C22" s="32">
        <v>4.46</v>
      </c>
      <c r="D22" s="32">
        <v>126.4</v>
      </c>
      <c r="E22" s="37" t="s">
        <v>79</v>
      </c>
      <c r="F22" s="32">
        <v>100</v>
      </c>
      <c r="G22" s="36">
        <f>БП!AB33</f>
        <v>29.230644999999999</v>
      </c>
    </row>
    <row r="23" spans="1:9">
      <c r="A23" s="32">
        <v>2.2799999999999998</v>
      </c>
      <c r="B23" s="32">
        <v>0.28000000000000003</v>
      </c>
      <c r="C23" s="32">
        <v>14.76</v>
      </c>
      <c r="D23" s="32">
        <v>70.3</v>
      </c>
      <c r="E23" s="24" t="s">
        <v>18</v>
      </c>
      <c r="F23" s="32">
        <v>30</v>
      </c>
      <c r="G23" s="36">
        <f>БП!M33</f>
        <v>2.04</v>
      </c>
      <c r="I23" s="39"/>
    </row>
    <row r="24" spans="1:9">
      <c r="A24" s="32">
        <v>0.01</v>
      </c>
      <c r="B24" s="32">
        <v>0</v>
      </c>
      <c r="C24" s="32">
        <v>12.62</v>
      </c>
      <c r="D24" s="32">
        <v>50.6</v>
      </c>
      <c r="E24" s="24" t="s">
        <v>82</v>
      </c>
      <c r="F24" s="55">
        <v>200</v>
      </c>
      <c r="G24" s="36">
        <f>БП!AE33</f>
        <v>8.49</v>
      </c>
      <c r="I24" s="39"/>
    </row>
    <row r="25" spans="1:9">
      <c r="A25" s="32">
        <v>0.72</v>
      </c>
      <c r="B25" s="32">
        <v>0.54</v>
      </c>
      <c r="C25" s="32">
        <v>18.54</v>
      </c>
      <c r="D25" s="32">
        <v>81.900000000000006</v>
      </c>
      <c r="E25" s="24" t="s">
        <v>93</v>
      </c>
      <c r="F25" s="32">
        <v>180</v>
      </c>
      <c r="G25" s="36">
        <f>БП!AH33</f>
        <v>45.9</v>
      </c>
      <c r="I25" s="39"/>
    </row>
    <row r="26" spans="1:9">
      <c r="A26" s="60">
        <f>SUM(A20:A25)</f>
        <v>32.120000000000005</v>
      </c>
      <c r="B26" s="60">
        <f>SUM(B20:B25)</f>
        <v>17.52</v>
      </c>
      <c r="C26" s="60">
        <f>SUM(C20:C25)</f>
        <v>100.71000000000001</v>
      </c>
      <c r="D26" s="60">
        <f>SUM(D20:D25)</f>
        <v>688.69999999999993</v>
      </c>
      <c r="E26" s="62"/>
      <c r="F26" s="62"/>
      <c r="G26" s="38">
        <f>SUM(G20:G25)</f>
        <v>103.760987</v>
      </c>
      <c r="H26" s="39"/>
    </row>
    <row r="27" spans="1:9">
      <c r="A27" s="3"/>
      <c r="B27" s="3"/>
      <c r="C27" s="3"/>
      <c r="D27" s="3"/>
      <c r="E27" s="14" t="s">
        <v>50</v>
      </c>
      <c r="F27" s="3"/>
      <c r="G27" s="50">
        <f>SUM(G18,G26)</f>
        <v>172.16510800000003</v>
      </c>
    </row>
    <row r="28" spans="1:9">
      <c r="A28" s="4"/>
      <c r="B28" s="4"/>
      <c r="C28" s="4"/>
      <c r="D28" s="4"/>
      <c r="E28" s="4"/>
      <c r="F28" s="4"/>
    </row>
    <row r="29" spans="1:9">
      <c r="A29" s="4"/>
      <c r="B29" s="4"/>
      <c r="C29" s="4"/>
      <c r="D29" s="4" t="s">
        <v>14</v>
      </c>
      <c r="E29" s="21"/>
      <c r="F29" s="17" t="s">
        <v>48</v>
      </c>
    </row>
    <row r="30" spans="1:9">
      <c r="F30" s="17"/>
    </row>
    <row r="32" spans="1:9">
      <c r="D32" s="4" t="s">
        <v>38</v>
      </c>
      <c r="F32" s="17" t="s">
        <v>49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opLeftCell="A10" zoomScale="90" zoomScaleNormal="90" workbookViewId="0">
      <selection activeCell="E7" sqref="E7"/>
    </sheetView>
  </sheetViews>
  <sheetFormatPr defaultRowHeight="15"/>
  <cols>
    <col min="1" max="4" width="9.140625" style="27"/>
    <col min="5" max="5" width="29.85546875" style="27" customWidth="1"/>
    <col min="6" max="16384" width="9.140625" style="27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44</v>
      </c>
      <c r="F2" s="4"/>
    </row>
    <row r="3" spans="1:7">
      <c r="A3" s="4"/>
      <c r="B3" s="4"/>
      <c r="C3" s="4"/>
      <c r="D3" s="4"/>
      <c r="E3" s="21"/>
      <c r="F3" s="4" t="s">
        <v>46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28"/>
      <c r="C5" s="28"/>
      <c r="D5" s="28"/>
      <c r="E5" s="29" t="s">
        <v>20</v>
      </c>
      <c r="F5" s="28"/>
      <c r="G5" s="28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0" t="s">
        <v>95</v>
      </c>
      <c r="F7" s="31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3" t="s">
        <v>21</v>
      </c>
      <c r="B10" s="83"/>
      <c r="C10" s="83"/>
      <c r="D10" s="84" t="s">
        <v>22</v>
      </c>
      <c r="E10" s="69" t="s">
        <v>23</v>
      </c>
      <c r="F10" s="85" t="s">
        <v>24</v>
      </c>
      <c r="G10" s="85" t="s">
        <v>25</v>
      </c>
    </row>
    <row r="11" spans="1:7">
      <c r="A11" s="32" t="s">
        <v>26</v>
      </c>
      <c r="B11" s="32" t="s">
        <v>27</v>
      </c>
      <c r="C11" s="32" t="s">
        <v>28</v>
      </c>
      <c r="D11" s="84"/>
      <c r="E11" s="71"/>
      <c r="F11" s="86"/>
      <c r="G11" s="86"/>
    </row>
    <row r="12" spans="1:7">
      <c r="A12" s="32"/>
      <c r="B12" s="32"/>
      <c r="C12" s="32"/>
      <c r="D12" s="33"/>
      <c r="E12" s="25" t="s">
        <v>36</v>
      </c>
      <c r="F12" s="34"/>
      <c r="G12" s="34"/>
    </row>
    <row r="13" spans="1:7">
      <c r="A13" s="3"/>
      <c r="B13" s="3"/>
      <c r="C13" s="3"/>
      <c r="D13" s="3"/>
      <c r="E13" s="35" t="s">
        <v>30</v>
      </c>
      <c r="F13" s="3"/>
      <c r="G13" s="36"/>
    </row>
    <row r="14" spans="1:7">
      <c r="A14" s="32">
        <v>6.77</v>
      </c>
      <c r="B14" s="32">
        <v>4.58</v>
      </c>
      <c r="C14" s="32">
        <v>14.4</v>
      </c>
      <c r="D14" s="32">
        <v>125.8</v>
      </c>
      <c r="E14" s="24" t="s">
        <v>91</v>
      </c>
      <c r="F14" s="32">
        <v>200</v>
      </c>
      <c r="G14" s="36">
        <f>БП!P33</f>
        <v>5.8226000000000004</v>
      </c>
    </row>
    <row r="15" spans="1:7">
      <c r="A15" s="32">
        <v>8.2200000000000006</v>
      </c>
      <c r="B15" s="32">
        <v>6.34</v>
      </c>
      <c r="C15" s="32">
        <v>35.93</v>
      </c>
      <c r="D15" s="32">
        <v>233.7</v>
      </c>
      <c r="E15" s="37" t="s">
        <v>75</v>
      </c>
      <c r="F15" s="32">
        <v>150</v>
      </c>
      <c r="G15" s="36">
        <f>БП!V33</f>
        <v>12.277741999999998</v>
      </c>
    </row>
    <row r="16" spans="1:7">
      <c r="A16" s="32">
        <v>14.12</v>
      </c>
      <c r="B16" s="32">
        <v>5.78</v>
      </c>
      <c r="C16" s="32">
        <v>4.46</v>
      </c>
      <c r="D16" s="32">
        <v>126.4</v>
      </c>
      <c r="E16" s="37" t="s">
        <v>79</v>
      </c>
      <c r="F16" s="32">
        <v>100</v>
      </c>
      <c r="G16" s="36">
        <f>БП!AB33</f>
        <v>29.230644999999999</v>
      </c>
    </row>
    <row r="17" spans="1:8">
      <c r="A17" s="32">
        <v>2.2799999999999998</v>
      </c>
      <c r="B17" s="32">
        <v>0.28000000000000003</v>
      </c>
      <c r="C17" s="32">
        <v>14.76</v>
      </c>
      <c r="D17" s="32">
        <v>70.3</v>
      </c>
      <c r="E17" s="24" t="s">
        <v>18</v>
      </c>
      <c r="F17" s="32">
        <v>30</v>
      </c>
      <c r="G17" s="36">
        <f>БП!M33</f>
        <v>2.04</v>
      </c>
    </row>
    <row r="18" spans="1:8">
      <c r="A18" s="32">
        <v>0.01</v>
      </c>
      <c r="B18" s="32">
        <v>0</v>
      </c>
      <c r="C18" s="32">
        <v>12.62</v>
      </c>
      <c r="D18" s="32">
        <v>50.6</v>
      </c>
      <c r="E18" s="24" t="s">
        <v>82</v>
      </c>
      <c r="F18" s="55">
        <v>200</v>
      </c>
      <c r="G18" s="36">
        <f>БП!AE33</f>
        <v>8.49</v>
      </c>
    </row>
    <row r="19" spans="1:8">
      <c r="A19" s="35">
        <f>SUM(A14:A18)</f>
        <v>31.400000000000002</v>
      </c>
      <c r="B19" s="35">
        <f>SUM(B14:B18)</f>
        <v>16.98</v>
      </c>
      <c r="C19" s="35">
        <f>SUM(C14:C18)</f>
        <v>82.17</v>
      </c>
      <c r="D19" s="35">
        <f>SUM(D14:D18)</f>
        <v>606.79999999999995</v>
      </c>
      <c r="E19" s="3"/>
      <c r="F19" s="3"/>
      <c r="G19" s="38">
        <f>SUM(G14:G18)</f>
        <v>57.860986999999994</v>
      </c>
    </row>
    <row r="20" spans="1:8">
      <c r="A20" s="4"/>
      <c r="B20" s="4"/>
      <c r="C20" s="4"/>
      <c r="D20" s="4"/>
      <c r="E20" s="4"/>
      <c r="F20" s="4"/>
      <c r="G20" s="4"/>
      <c r="H20" s="39"/>
    </row>
    <row r="21" spans="1:8">
      <c r="A21" s="4"/>
      <c r="B21" s="4"/>
      <c r="C21" s="4"/>
      <c r="D21" s="4" t="s">
        <v>14</v>
      </c>
      <c r="E21" s="21"/>
      <c r="F21" s="17" t="s">
        <v>48</v>
      </c>
      <c r="H21" s="41"/>
    </row>
    <row r="22" spans="1:8">
      <c r="A22" s="4"/>
      <c r="B22" s="4"/>
      <c r="C22" s="4"/>
      <c r="D22" s="4"/>
      <c r="E22" s="4"/>
      <c r="F22" s="17"/>
    </row>
    <row r="23" spans="1:8">
      <c r="A23" s="4"/>
      <c r="B23" s="4"/>
      <c r="C23" s="4"/>
      <c r="D23" s="4"/>
      <c r="E23" s="4"/>
    </row>
    <row r="24" spans="1:8">
      <c r="A24" s="4"/>
      <c r="B24" s="4"/>
      <c r="C24" s="4"/>
      <c r="D24" s="4" t="s">
        <v>38</v>
      </c>
      <c r="E24" s="21"/>
      <c r="F24" s="17" t="s">
        <v>49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opLeftCell="A19" zoomScale="90" zoomScaleNormal="90" workbookViewId="0">
      <selection activeCell="K17" sqref="K17"/>
    </sheetView>
  </sheetViews>
  <sheetFormatPr defaultRowHeight="15"/>
  <cols>
    <col min="1" max="4" width="9.140625" style="27"/>
    <col min="5" max="5" width="33.85546875" style="27" customWidth="1"/>
    <col min="6" max="16384" width="9.140625" style="27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44</v>
      </c>
      <c r="F2" s="4"/>
    </row>
    <row r="3" spans="1:7">
      <c r="A3" s="4"/>
      <c r="B3" s="4"/>
      <c r="C3" s="4"/>
      <c r="D3" s="4"/>
      <c r="E3" s="21"/>
      <c r="F3" s="4" t="s">
        <v>46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28"/>
      <c r="C5" s="28"/>
      <c r="D5" s="28"/>
      <c r="E5" s="29" t="s">
        <v>20</v>
      </c>
      <c r="F5" s="28"/>
      <c r="G5" s="28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0" t="s">
        <v>95</v>
      </c>
      <c r="F7" s="31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3" t="s">
        <v>21</v>
      </c>
      <c r="B10" s="83"/>
      <c r="C10" s="83"/>
      <c r="D10" s="84" t="s">
        <v>22</v>
      </c>
      <c r="E10" s="69" t="s">
        <v>23</v>
      </c>
      <c r="F10" s="85" t="s">
        <v>24</v>
      </c>
      <c r="G10" s="85" t="s">
        <v>25</v>
      </c>
    </row>
    <row r="11" spans="1:7">
      <c r="A11" s="32" t="s">
        <v>26</v>
      </c>
      <c r="B11" s="32" t="s">
        <v>27</v>
      </c>
      <c r="C11" s="32" t="s">
        <v>28</v>
      </c>
      <c r="D11" s="84"/>
      <c r="E11" s="71"/>
      <c r="F11" s="86"/>
      <c r="G11" s="86"/>
    </row>
    <row r="12" spans="1:7">
      <c r="A12" s="32"/>
      <c r="B12" s="32"/>
      <c r="C12" s="32"/>
      <c r="D12" s="33"/>
      <c r="E12" s="25" t="s">
        <v>39</v>
      </c>
      <c r="F12" s="34"/>
      <c r="G12" s="34"/>
    </row>
    <row r="13" spans="1:7">
      <c r="A13" s="3"/>
      <c r="B13" s="3"/>
      <c r="C13" s="3"/>
      <c r="D13" s="3"/>
      <c r="E13" s="35" t="s">
        <v>29</v>
      </c>
      <c r="F13" s="3"/>
      <c r="G13" s="3"/>
    </row>
    <row r="14" spans="1:7">
      <c r="A14" s="45">
        <f>19.77+1.44</f>
        <v>21.21</v>
      </c>
      <c r="B14" s="32">
        <f>7.12+1.7</f>
        <v>8.82</v>
      </c>
      <c r="C14" s="32">
        <f>14.42+11.1</f>
        <v>25.52</v>
      </c>
      <c r="D14" s="32">
        <f>200.8+65.5</f>
        <v>266.3</v>
      </c>
      <c r="E14" s="3" t="s">
        <v>80</v>
      </c>
      <c r="F14" s="32" t="s">
        <v>81</v>
      </c>
      <c r="G14" s="36">
        <f>БП!G33</f>
        <v>46.269121000000005</v>
      </c>
    </row>
    <row r="15" spans="1:7">
      <c r="A15" s="32">
        <v>3.35</v>
      </c>
      <c r="B15" s="32">
        <v>0.97</v>
      </c>
      <c r="C15" s="32">
        <v>27.93</v>
      </c>
      <c r="D15" s="32">
        <v>133.9</v>
      </c>
      <c r="E15" s="3" t="s">
        <v>94</v>
      </c>
      <c r="F15" s="32">
        <v>50</v>
      </c>
      <c r="G15" s="36">
        <v>16</v>
      </c>
    </row>
    <row r="16" spans="1:7">
      <c r="A16" s="32">
        <v>0.19</v>
      </c>
      <c r="B16" s="32">
        <v>0.04</v>
      </c>
      <c r="C16" s="32">
        <v>6.42</v>
      </c>
      <c r="D16" s="32">
        <v>26.8</v>
      </c>
      <c r="E16" s="3" t="s">
        <v>67</v>
      </c>
      <c r="F16" s="32">
        <v>200</v>
      </c>
      <c r="G16" s="36">
        <f>БП!J33</f>
        <v>4.0949999999999998</v>
      </c>
    </row>
    <row r="17" spans="1:8">
      <c r="A17" s="32">
        <v>2.2799999999999998</v>
      </c>
      <c r="B17" s="32">
        <v>0.28000000000000003</v>
      </c>
      <c r="C17" s="32">
        <v>14.76</v>
      </c>
      <c r="D17" s="32">
        <v>70.3</v>
      </c>
      <c r="E17" s="3" t="s">
        <v>18</v>
      </c>
      <c r="F17" s="32">
        <v>30</v>
      </c>
      <c r="G17" s="36">
        <f>БП!M33</f>
        <v>2.04</v>
      </c>
    </row>
    <row r="18" spans="1:8">
      <c r="A18" s="35">
        <f>SUM(A14:A17)</f>
        <v>27.030000000000005</v>
      </c>
      <c r="B18" s="35">
        <f>SUM(B14:B17)</f>
        <v>10.11</v>
      </c>
      <c r="C18" s="35">
        <f>SUM(C14:C17)</f>
        <v>74.63000000000001</v>
      </c>
      <c r="D18" s="35">
        <f>SUM(D14:D17)</f>
        <v>497.30000000000007</v>
      </c>
      <c r="E18" s="3"/>
      <c r="F18" s="3"/>
      <c r="G18" s="38">
        <f>SUM(G14:G17)</f>
        <v>68.404121000000018</v>
      </c>
    </row>
    <row r="19" spans="1:8">
      <c r="A19" s="32"/>
      <c r="B19" s="32"/>
      <c r="C19" s="32"/>
      <c r="D19" s="32"/>
      <c r="E19" s="46" t="s">
        <v>47</v>
      </c>
      <c r="F19" s="32"/>
      <c r="G19" s="36"/>
    </row>
    <row r="20" spans="1:8">
      <c r="A20" s="32">
        <v>8.4600000000000009</v>
      </c>
      <c r="B20" s="32">
        <v>5.73</v>
      </c>
      <c r="C20" s="32">
        <v>18</v>
      </c>
      <c r="D20" s="32">
        <v>157.4</v>
      </c>
      <c r="E20" s="24" t="s">
        <v>90</v>
      </c>
      <c r="F20" s="32">
        <v>250</v>
      </c>
      <c r="G20" s="36">
        <f>БП!S33</f>
        <v>7.27834</v>
      </c>
    </row>
    <row r="21" spans="1:8">
      <c r="A21" s="32">
        <v>10.97</v>
      </c>
      <c r="B21" s="32">
        <v>8.4499999999999993</v>
      </c>
      <c r="C21" s="32">
        <v>47.91</v>
      </c>
      <c r="D21" s="32">
        <v>311.60000000000002</v>
      </c>
      <c r="E21" s="37" t="s">
        <v>75</v>
      </c>
      <c r="F21" s="32">
        <v>200</v>
      </c>
      <c r="G21" s="36">
        <f>БП!Y33</f>
        <v>16.398814000000002</v>
      </c>
    </row>
    <row r="22" spans="1:8">
      <c r="A22" s="32">
        <v>14.12</v>
      </c>
      <c r="B22" s="32">
        <v>5.78</v>
      </c>
      <c r="C22" s="32">
        <v>4.46</v>
      </c>
      <c r="D22" s="32">
        <v>126.4</v>
      </c>
      <c r="E22" s="37" t="s">
        <v>79</v>
      </c>
      <c r="F22" s="32">
        <v>100</v>
      </c>
      <c r="G22" s="36">
        <f>БП!AB33</f>
        <v>29.230644999999999</v>
      </c>
    </row>
    <row r="23" spans="1:8">
      <c r="A23" s="32">
        <v>2.2799999999999998</v>
      </c>
      <c r="B23" s="32">
        <v>0.28000000000000003</v>
      </c>
      <c r="C23" s="32">
        <v>14.76</v>
      </c>
      <c r="D23" s="32">
        <v>70.3</v>
      </c>
      <c r="E23" s="24" t="s">
        <v>18</v>
      </c>
      <c r="F23" s="32">
        <v>30</v>
      </c>
      <c r="G23" s="36">
        <f>БП!M33</f>
        <v>2.04</v>
      </c>
    </row>
    <row r="24" spans="1:8">
      <c r="A24" s="32">
        <v>0.01</v>
      </c>
      <c r="B24" s="32">
        <v>0</v>
      </c>
      <c r="C24" s="32">
        <v>12.62</v>
      </c>
      <c r="D24" s="32">
        <v>50.6</v>
      </c>
      <c r="E24" s="24" t="s">
        <v>82</v>
      </c>
      <c r="F24" s="55">
        <v>200</v>
      </c>
      <c r="G24" s="36">
        <f>БП!AE33</f>
        <v>8.49</v>
      </c>
    </row>
    <row r="25" spans="1:8">
      <c r="A25" s="32">
        <v>0.72</v>
      </c>
      <c r="B25" s="32">
        <v>0.54</v>
      </c>
      <c r="C25" s="32">
        <v>18.54</v>
      </c>
      <c r="D25" s="32">
        <v>81.900000000000006</v>
      </c>
      <c r="E25" s="24" t="s">
        <v>93</v>
      </c>
      <c r="F25" s="32">
        <v>180</v>
      </c>
      <c r="G25" s="36">
        <f>БП!AH33</f>
        <v>45.9</v>
      </c>
    </row>
    <row r="26" spans="1:8">
      <c r="A26" s="35">
        <f>SUM(A18:A25)</f>
        <v>63.59</v>
      </c>
      <c r="B26" s="35">
        <f>SUM(B18:B25)</f>
        <v>30.89</v>
      </c>
      <c r="C26" s="35">
        <f>SUM(C18:C25)</f>
        <v>190.92000000000002</v>
      </c>
      <c r="D26" s="35">
        <f>SUM(D18:D25)</f>
        <v>1295.5</v>
      </c>
      <c r="E26" s="3"/>
      <c r="F26" s="3"/>
      <c r="G26" s="38">
        <f>SUM(G20:G25)</f>
        <v>109.33779899999999</v>
      </c>
      <c r="H26" s="39"/>
    </row>
    <row r="27" spans="1:8">
      <c r="A27" s="4"/>
      <c r="B27" s="4"/>
      <c r="C27" s="4"/>
      <c r="D27" s="4"/>
      <c r="E27" s="4"/>
      <c r="F27" s="14" t="s">
        <v>53</v>
      </c>
      <c r="G27" s="38">
        <f>SUM(G18,G26)</f>
        <v>177.74191999999999</v>
      </c>
    </row>
    <row r="28" spans="1:8">
      <c r="A28" s="4"/>
      <c r="B28" s="4"/>
      <c r="C28" s="4"/>
      <c r="D28" s="4"/>
      <c r="E28" s="4"/>
      <c r="F28" s="18"/>
      <c r="G28" s="51"/>
    </row>
    <row r="29" spans="1:8">
      <c r="A29" s="4"/>
      <c r="B29" s="4"/>
      <c r="C29" s="4"/>
      <c r="D29" s="4" t="s">
        <v>14</v>
      </c>
      <c r="E29" s="21"/>
      <c r="F29" s="17" t="s">
        <v>48</v>
      </c>
    </row>
    <row r="30" spans="1:8">
      <c r="A30" s="4"/>
      <c r="B30" s="4"/>
      <c r="C30" s="4"/>
      <c r="D30" s="4"/>
      <c r="E30" s="4"/>
      <c r="F30" s="17"/>
    </row>
    <row r="31" spans="1:8">
      <c r="A31" s="4"/>
      <c r="B31" s="4"/>
      <c r="C31" s="4"/>
      <c r="D31" s="4"/>
      <c r="E31" s="4"/>
    </row>
    <row r="32" spans="1:8">
      <c r="A32" s="4"/>
      <c r="B32" s="4"/>
      <c r="C32" s="4"/>
      <c r="D32" s="4" t="s">
        <v>38</v>
      </c>
      <c r="E32" s="21"/>
      <c r="F32" s="17" t="s">
        <v>49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topLeftCell="A13" zoomScale="90" zoomScaleNormal="90" workbookViewId="0">
      <selection activeCell="E7" sqref="E7"/>
    </sheetView>
  </sheetViews>
  <sheetFormatPr defaultRowHeight="15"/>
  <cols>
    <col min="1" max="4" width="9.140625" style="27"/>
    <col min="5" max="5" width="37.28515625" style="27" customWidth="1"/>
    <col min="6" max="16384" width="9.140625" style="27"/>
  </cols>
  <sheetData>
    <row r="1" spans="1:7">
      <c r="A1" s="4"/>
      <c r="B1" s="4"/>
      <c r="C1" s="4"/>
      <c r="D1" s="4"/>
      <c r="E1" s="4"/>
      <c r="F1" s="4" t="s">
        <v>19</v>
      </c>
    </row>
    <row r="2" spans="1:7">
      <c r="A2" s="4"/>
      <c r="B2" s="4"/>
      <c r="C2" s="4"/>
      <c r="D2" s="4"/>
      <c r="E2" s="4" t="s">
        <v>44</v>
      </c>
      <c r="F2" s="4"/>
    </row>
    <row r="3" spans="1:7">
      <c r="A3" s="4"/>
      <c r="B3" s="4"/>
      <c r="C3" s="4"/>
      <c r="D3" s="4"/>
      <c r="E3" s="21"/>
      <c r="F3" s="4" t="s">
        <v>45</v>
      </c>
    </row>
    <row r="4" spans="1:7">
      <c r="A4" s="4"/>
      <c r="B4" s="4"/>
      <c r="C4" s="4"/>
      <c r="D4" s="4"/>
      <c r="E4" s="4"/>
      <c r="F4" s="4"/>
      <c r="G4" s="4"/>
    </row>
    <row r="5" spans="1:7" ht="20.25">
      <c r="A5" s="4"/>
      <c r="B5" s="28"/>
      <c r="C5" s="28"/>
      <c r="D5" s="28"/>
      <c r="E5" s="29" t="s">
        <v>20</v>
      </c>
      <c r="F5" s="28"/>
      <c r="G5" s="28"/>
    </row>
    <row r="6" spans="1:7">
      <c r="A6" s="4"/>
      <c r="B6" s="4"/>
      <c r="C6" s="4"/>
      <c r="D6" s="4"/>
      <c r="E6" s="4"/>
      <c r="F6" s="4"/>
      <c r="G6" s="4"/>
    </row>
    <row r="7" spans="1:7" ht="18.75">
      <c r="A7" s="4"/>
      <c r="B7" s="4"/>
      <c r="C7" s="4"/>
      <c r="D7" s="4"/>
      <c r="E7" s="30" t="s">
        <v>95</v>
      </c>
      <c r="F7" s="31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83" t="s">
        <v>21</v>
      </c>
      <c r="B10" s="83"/>
      <c r="C10" s="83"/>
      <c r="D10" s="84" t="s">
        <v>22</v>
      </c>
      <c r="E10" s="69" t="s">
        <v>23</v>
      </c>
      <c r="F10" s="85" t="s">
        <v>24</v>
      </c>
      <c r="G10" s="85" t="s">
        <v>25</v>
      </c>
    </row>
    <row r="11" spans="1:7">
      <c r="A11" s="32" t="s">
        <v>26</v>
      </c>
      <c r="B11" s="32" t="s">
        <v>27</v>
      </c>
      <c r="C11" s="32" t="s">
        <v>28</v>
      </c>
      <c r="D11" s="84"/>
      <c r="E11" s="71"/>
      <c r="F11" s="86"/>
      <c r="G11" s="86"/>
    </row>
    <row r="12" spans="1:7">
      <c r="A12" s="32"/>
      <c r="B12" s="32"/>
      <c r="C12" s="32"/>
      <c r="D12" s="33"/>
      <c r="E12" s="25" t="s">
        <v>37</v>
      </c>
      <c r="F12" s="34"/>
      <c r="G12" s="34"/>
    </row>
    <row r="13" spans="1:7">
      <c r="A13" s="3"/>
      <c r="B13" s="3"/>
      <c r="C13" s="3"/>
      <c r="D13" s="3"/>
      <c r="E13" s="35" t="s">
        <v>30</v>
      </c>
      <c r="F13" s="3"/>
      <c r="G13" s="36"/>
    </row>
    <row r="14" spans="1:7">
      <c r="A14" s="32">
        <v>8.4600000000000009</v>
      </c>
      <c r="B14" s="32">
        <v>5.73</v>
      </c>
      <c r="C14" s="32">
        <v>18</v>
      </c>
      <c r="D14" s="32">
        <v>157.4</v>
      </c>
      <c r="E14" s="24" t="s">
        <v>90</v>
      </c>
      <c r="F14" s="32">
        <v>250</v>
      </c>
      <c r="G14" s="36">
        <f>БП!S33</f>
        <v>7.27834</v>
      </c>
    </row>
    <row r="15" spans="1:7">
      <c r="A15" s="32">
        <v>10.97</v>
      </c>
      <c r="B15" s="32">
        <v>8.4499999999999993</v>
      </c>
      <c r="C15" s="32">
        <v>47.91</v>
      </c>
      <c r="D15" s="32">
        <v>311.60000000000002</v>
      </c>
      <c r="E15" s="37" t="s">
        <v>75</v>
      </c>
      <c r="F15" s="32">
        <v>200</v>
      </c>
      <c r="G15" s="36">
        <f>БП!Y33</f>
        <v>16.398814000000002</v>
      </c>
    </row>
    <row r="16" spans="1:7">
      <c r="A16" s="32">
        <v>14.12</v>
      </c>
      <c r="B16" s="32">
        <v>5.78</v>
      </c>
      <c r="C16" s="32">
        <v>4.46</v>
      </c>
      <c r="D16" s="32">
        <v>126.4</v>
      </c>
      <c r="E16" s="37" t="s">
        <v>79</v>
      </c>
      <c r="F16" s="32">
        <v>100</v>
      </c>
      <c r="G16" s="36">
        <f>БП!AB33</f>
        <v>29.230644999999999</v>
      </c>
    </row>
    <row r="17" spans="1:8">
      <c r="A17" s="32">
        <v>2.2799999999999998</v>
      </c>
      <c r="B17" s="32">
        <v>0.28000000000000003</v>
      </c>
      <c r="C17" s="32">
        <v>14.76</v>
      </c>
      <c r="D17" s="32">
        <v>70.3</v>
      </c>
      <c r="E17" s="24" t="s">
        <v>18</v>
      </c>
      <c r="F17" s="32">
        <v>30</v>
      </c>
      <c r="G17" s="36">
        <f>БП!M33</f>
        <v>2.04</v>
      </c>
    </row>
    <row r="18" spans="1:8">
      <c r="A18" s="32">
        <v>0.01</v>
      </c>
      <c r="B18" s="32">
        <v>0</v>
      </c>
      <c r="C18" s="32">
        <v>12.62</v>
      </c>
      <c r="D18" s="32">
        <v>50.6</v>
      </c>
      <c r="E18" s="24" t="s">
        <v>82</v>
      </c>
      <c r="F18" s="55">
        <v>200</v>
      </c>
      <c r="G18" s="36">
        <f>БП!AE33</f>
        <v>8.49</v>
      </c>
    </row>
    <row r="19" spans="1:8">
      <c r="A19" s="35">
        <f>SUM(A14:A18)</f>
        <v>35.839999999999996</v>
      </c>
      <c r="B19" s="35">
        <f>SUM(B14:B18)</f>
        <v>20.240000000000002</v>
      </c>
      <c r="C19" s="35">
        <f>SUM(C14:C18)</f>
        <v>97.75</v>
      </c>
      <c r="D19" s="35">
        <f>SUM(D14:D18)</f>
        <v>716.3</v>
      </c>
      <c r="E19" s="3"/>
      <c r="F19" s="3"/>
      <c r="G19" s="38">
        <f>SUM(G13:G18)</f>
        <v>63.437798999999998</v>
      </c>
    </row>
    <row r="20" spans="1:8">
      <c r="A20" s="4"/>
      <c r="B20" s="4"/>
      <c r="C20" s="4"/>
      <c r="D20" s="4"/>
      <c r="E20" s="4"/>
      <c r="F20" s="4"/>
      <c r="G20" s="4"/>
    </row>
    <row r="21" spans="1:8">
      <c r="A21" s="4"/>
      <c r="B21" s="4"/>
      <c r="C21" s="4"/>
      <c r="D21" s="4" t="s">
        <v>14</v>
      </c>
      <c r="E21" s="21"/>
      <c r="F21" s="17" t="s">
        <v>48</v>
      </c>
      <c r="H21" s="39"/>
    </row>
    <row r="22" spans="1:8">
      <c r="A22" s="4"/>
      <c r="B22" s="4"/>
      <c r="C22" s="4"/>
      <c r="D22" s="4"/>
      <c r="E22" s="4"/>
      <c r="F22" s="17"/>
    </row>
    <row r="23" spans="1:8">
      <c r="A23" s="4"/>
      <c r="B23" s="4"/>
      <c r="C23" s="4"/>
      <c r="D23" s="4"/>
      <c r="E23" s="4"/>
    </row>
    <row r="24" spans="1:8">
      <c r="A24" s="4"/>
      <c r="B24" s="4"/>
      <c r="C24" s="4"/>
      <c r="D24" s="4" t="s">
        <v>38</v>
      </c>
      <c r="E24" s="21"/>
      <c r="F24" s="17" t="s">
        <v>49</v>
      </c>
    </row>
  </sheetData>
  <mergeCells count="5">
    <mergeCell ref="A10:C10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ПП</vt:lpstr>
      <vt:lpstr>меню_ПП</vt:lpstr>
      <vt:lpstr>БП</vt:lpstr>
      <vt:lpstr>меню_7лет</vt:lpstr>
      <vt:lpstr>меню_Н</vt:lpstr>
      <vt:lpstr>меню_11-18лет</vt:lpstr>
      <vt:lpstr>меню_БП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2023-01-29T08:31:37Z</dcterms:modified>
</cp:coreProperties>
</file>